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93" documentId="13_ncr:1_{F6CB121F-512D-4AA6-A0C1-0FB36C537598}" xr6:coauthVersionLast="47" xr6:coauthVersionMax="47" xr10:uidLastSave="{4692B7FE-DAAB-4EC4-A725-D434942F634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G2" i="6"/>
  <c r="G3" i="6"/>
  <c r="G4" i="6"/>
  <c r="G5" i="6"/>
  <c r="G6" i="6"/>
  <c r="G7" i="6"/>
  <c r="G8" i="6"/>
  <c r="G9" i="6"/>
  <c r="G10" i="6"/>
  <c r="G11" i="6"/>
  <c r="G12" i="6"/>
  <c r="G13" i="6"/>
  <c r="G14" i="6"/>
  <c r="G15" i="6"/>
  <c r="G16" i="6"/>
  <c r="G1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B3"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<sst xmlns="http://schemas.openxmlformats.org/spreadsheetml/2006/main" count="180289" uniqueCount="39129">
  <si>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</si>
  <si>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</si>
  <si>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</si>
  <si>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</si>
  <si>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</si>
  <si>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</si>
  <si>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</si>
  <si>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</si>
  <si>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</si>
  <si>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</si>
  <si>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</si>
  <si>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</si>
  <si>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</si>
  <si>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</si>
  <si>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</si>
  <si>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</si>
  <si>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</si>
  <si>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</si>
  <si>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</si>
  <si>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</si>
  <si>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</si>
  <si>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</si>
  <si>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</si>
  <si>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</si>
  <si>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</si>
  <si>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</si>
  <si>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</si>
  <si>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</si>
  <si>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</si>
  <si>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</si>
  <si>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</si>
  <si>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</si>
  <si>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</si>
  <si>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</si>
  <si>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</si>
  <si>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</si>
  <si>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</si>
  <si>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</si>
  <si>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</si>
  <si>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</si>
  <si>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</si>
  <si>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</si>
  <si>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</si>
  <si>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</si>
  <si>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</si>
  <si>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</si>
  <si>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</si>
  <si>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</si>
  <si>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</si>
  <si>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</si>
  <si>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</si>
  <si>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</si>
  <si>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</si>
  <si>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</si>
  <si>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</si>
  <si>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</si>
  <si>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</si>
  <si>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</si>
  <si>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</si>
  <si>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</si>
  <si>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</si>
  <si>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</si>
  <si>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</si>
  <si>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</si>
  <si>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</si>
  <si>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</si>
  <si>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</si>
  <si>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</si>
  <si>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</si>
  <si>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</si>
  <si>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</si>
  <si>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</si>
  <si>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</si>
  <si>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</si>
  <si>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</si>
  <si>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</si>
  <si>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</si>
  <si>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</si>
  <si>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</si>
  <si>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</si>
  <si>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</si>
  <si>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</si>
  <si>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</si>
  <si>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</si>
  <si>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</si>
  <si>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</si>
  <si>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</si>
  <si>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</si>
  <si>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</si>
  <si>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</si>
  <si>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</si>
  <si>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</si>
  <si>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</si>
  <si>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</si>
  <si>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</si>
  <si>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</si>
  <si>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</si>
  <si>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</si>
  <si>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</si>
  <si>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</si>
  <si>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</si>
  <si>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</si>
  <si>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</si>
  <si>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</si>
  <si>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</si>
  <si>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</si>
  <si>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</si>
  <si>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</si>
  <si>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</si>
  <si>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</si>
  <si>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</si>
  <si>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</si>
  <si>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</si>
  <si>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</si>
  <si>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</si>
  <si>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</si>
  <si>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</si>
  <si>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</si>
  <si>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</si>
  <si>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</si>
  <si>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</si>
  <si>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</si>
  <si>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</si>
  <si>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</si>
  <si>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</si>
  <si>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</si>
  <si>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</si>
  <si>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</si>
  <si>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</si>
  <si>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</si>
  <si>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</si>
  <si>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</si>
  <si>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</si>
  <si>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</si>
  <si>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</si>
  <si>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</si>
  <si>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</si>
  <si>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</si>
  <si>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</si>
  <si>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</si>
  <si>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</si>
  <si>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</si>
  <si>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</si>
  <si>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</si>
  <si>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</si>
  <si>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</si>
  <si>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</si>
  <si>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</si>
  <si>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</si>
  <si>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</si>
  <si>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</si>
  <si>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</si>
  <si>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</si>
  <si>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</si>
  <si>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</si>
  <si>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</si>
  <si>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</si>
  <si>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</si>
  <si>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</si>
  <si>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</si>
  <si>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</si>
  <si>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</si>
  <si>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</si>
  <si>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</si>
  <si>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</si>
  <si>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</si>
  <si>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</si>
  <si>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</si>
  <si>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</si>
  <si>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</si>
  <si>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</si>
  <si>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</si>
  <si>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</si>
  <si>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</si>
  <si>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</si>
  <si>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</si>
  <si>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</si>
  <si>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</si>
  <si>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</si>
  <si>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</si>
  <si>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</si>
  <si>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</si>
  <si>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</si>
  <si>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</si>
  <si>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</si>
  <si>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</si>
  <si>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</si>
  <si>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</si>
  <si>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</si>
  <si>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</si>
  <si>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</si>
  <si>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</si>
  <si>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</si>
  <si>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</si>
  <si>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</si>
  <si>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</si>
  <si>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</si>
  <si>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</si>
  <si>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</si>
  <si>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</si>
  <si>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</si>
  <si>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</si>
  <si>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</si>
  <si>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</si>
  <si>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</si>
  <si>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</si>
  <si>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</si>
  <si>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</si>
  <si>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</si>
  <si>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</si>
  <si>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</si>
  <si>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</si>
  <si>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</si>
  <si>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</si>
  <si>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</si>
  <si>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</si>
  <si>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</si>
  <si>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</si>
  <si>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</si>
  <si>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</si>
  <si>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</si>
  <si>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</si>
  <si>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</si>
  <si>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</si>
  <si>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</si>
  <si>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</si>
  <si>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</si>
  <si>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</si>
  <si>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</si>
  <si>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</si>
  <si>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</si>
  <si>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</si>
  <si>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</si>
  <si>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</si>
  <si>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</si>
  <si>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</si>
  <si>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</si>
  <si>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</si>
  <si>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</si>
  <si>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</si>
  <si>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</si>
  <si>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</si>
  <si>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</si>
  <si>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</si>
  <si>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</si>
  <si>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</si>
  <si>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</si>
  <si>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</si>
  <si>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</si>
  <si>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</si>
  <si>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</si>
  <si>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</si>
  <si>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</si>
  <si>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</si>
  <si>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</si>
  <si>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</si>
  <si>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</si>
  <si>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</si>
  <si>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</si>
  <si>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</si>
  <si>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</si>
  <si>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</si>
  <si>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</si>
  <si>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</si>
  <si>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</si>
  <si>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</si>
  <si>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</si>
  <si>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</si>
  <si>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</si>
  <si>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</si>
  <si>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</si>
  <si>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</si>
  <si>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</si>
  <si>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</si>
  <si>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</si>
  <si>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</si>
  <si>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</si>
  <si>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</si>
  <si>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</si>
  <si>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</si>
  <si>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</si>
  <si>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</si>
  <si>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</si>
  <si>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</si>
  <si>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</si>
  <si>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</si>
  <si>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</si>
  <si>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</si>
  <si>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</si>
  <si>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</si>
  <si>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</si>
  <si>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</si>
  <si>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</si>
  <si>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</si>
  <si>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</si>
  <si>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</si>
  <si>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</si>
  <si>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</si>
  <si>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</si>
  <si>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</si>
  <si>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</si>
  <si>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</si>
  <si>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</si>
  <si>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</si>
  <si>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</si>
  <si>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</si>
  <si>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</si>
  <si>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</si>
  <si>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</si>
  <si>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</si>
  <si>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</si>
  <si>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</si>
  <si>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</si>
  <si>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</si>
  <si>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</si>
  <si>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</si>
  <si>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</si>
  <si>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</si>
  <si>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</si>
  <si>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</si>
  <si>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</si>
  <si>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</si>
  <si>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</si>
  <si>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</si>
  <si>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</si>
  <si>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</si>
  <si>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</si>
  <si>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</si>
  <si>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</si>
  <si>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</si>
  <si>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</si>
  <si>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</si>
  <si>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</si>
  <si>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</si>
  <si>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</si>
  <si>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</si>
  <si>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</si>
  <si>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</si>
  <si>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</si>
  <si>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</si>
  <si>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</si>
  <si>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</si>
  <si>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</si>
  <si>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</si>
  <si>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</si>
  <si>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</si>
  <si>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</si>
  <si>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</si>
  <si>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</si>
  <si>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</si>
  <si>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</si>
  <si>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</si>
  <si>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</si>
  <si>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</si>
  <si>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</si>
  <si>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</si>
  <si>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</si>
  <si>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</si>
  <si>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</si>
  <si>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</si>
  <si>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</si>
  <si>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</si>
  <si>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</si>
  <si>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</si>
  <si>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</si>
  <si>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</si>
  <si>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</si>
  <si>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</si>
  <si>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</si>
  <si>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</si>
  <si>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</si>
  <si>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</si>
  <si>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</si>
  <si>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</si>
  <si>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</si>
  <si>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</si>
  <si>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</si>
  <si>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</si>
  <si>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</si>
  <si>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</si>
  <si>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</si>
  <si>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</si>
  <si>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</si>
  <si>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</si>
  <si>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</si>
  <si>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</si>
  <si>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</si>
  <si>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</si>
  <si>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</si>
  <si>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</si>
  <si>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</si>
  <si>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</si>
  <si>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</si>
  <si>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</si>
  <si>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</si>
  <si>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</si>
  <si>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</si>
  <si>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</si>
  <si>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</si>
  <si>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</si>
  <si>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</si>
  <si>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</si>
  <si>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</si>
  <si>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</si>
  <si>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</si>
  <si>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</si>
  <si>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</si>
  <si>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</si>
  <si>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</si>
  <si>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</si>
  <si>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</si>
  <si>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</si>
  <si>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</si>
  <si>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</si>
  <si>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</si>
  <si>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</si>
  <si>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</si>
  <si>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</si>
  <si>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</si>
  <si>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</si>
  <si>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</si>
  <si>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</si>
  <si>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</si>
  <si>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</si>
  <si>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</si>
  <si>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</si>
  <si>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</si>
  <si>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</si>
  <si>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</si>
  <si>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</si>
  <si>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</si>
  <si>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</si>
  <si>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</si>
  <si>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</si>
  <si>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</si>
  <si>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</si>
  <si>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</si>
  <si>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</si>
  <si>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</si>
  <si>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</si>
  <si>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</si>
  <si>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</si>
  <si>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</si>
  <si>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</si>
  <si>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</si>
  <si>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</si>
  <si>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</si>
  <si>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</si>
  <si>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</si>
  <si>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</si>
  <si>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</si>
  <si>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</si>
  <si>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</si>
  <si>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</si>
  <si>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</si>
  <si>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</si>
  <si>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</si>
  <si>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</si>
  <si>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</si>
  <si>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</si>
  <si>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</si>
  <si>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</si>
  <si>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</si>
  <si>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</si>
  <si>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</si>
  <si>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</si>
  <si>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</si>
  <si>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</si>
  <si>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</si>
  <si>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</si>
  <si>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</si>
  <si>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</si>
  <si>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</si>
  <si>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</si>
  <si>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</si>
  <si>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</si>
  <si>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</si>
  <si>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</si>
  <si>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</si>
  <si>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</si>
  <si>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</si>
  <si>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</si>
  <si>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</si>
  <si>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</si>
  <si>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</si>
  <si>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</si>
  <si>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</si>
  <si>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</si>
  <si>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</si>
  <si>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</si>
  <si>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</si>
  <si>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</si>
  <si>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</si>
  <si>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</si>
  <si>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</si>
  <si>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</si>
  <si>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</si>
  <si>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</si>
  <si>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</si>
  <si>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</si>
  <si>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</si>
  <si>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</si>
  <si>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</si>
  <si>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</si>
  <si>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</si>
  <si>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</si>
  <si>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</si>
  <si>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</si>
  <si>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</si>
  <si>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</si>
  <si>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</si>
  <si>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</si>
  <si>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</si>
  <si>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</si>
  <si>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</si>
  <si>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</si>
  <si>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</si>
  <si>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</si>
  <si>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</si>
  <si>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</si>
  <si>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</si>
  <si>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</si>
  <si>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</si>
  <si>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</si>
  <si>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</si>
  <si>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</si>
  <si>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</si>
  <si>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</si>
  <si>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</si>
  <si>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</si>
  <si>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</si>
  <si>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</si>
  <si>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</si>
  <si>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</si>
  <si>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</si>
  <si>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</si>
  <si>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</si>
  <si>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</si>
  <si>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</si>
  <si>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</si>
  <si>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</si>
  <si>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</si>
  <si>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</si>
  <si>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</si>
  <si>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</si>
  <si>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</si>
  <si>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</si>
  <si>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</si>
  <si>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</si>
  <si>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</si>
  <si>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</si>
  <si>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</si>
  <si>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</si>
  <si>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</si>
  <si>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</si>
  <si>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</si>
  <si>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</si>
  <si>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</si>
  <si>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</si>
  <si>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</si>
  <si>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</si>
  <si>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</si>
  <si>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</si>
  <si>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</si>
  <si>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</si>
  <si>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</si>
  <si>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</si>
  <si>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</si>
  <si>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</si>
  <si>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</si>
  <si>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</si>
  <si>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</si>
  <si>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</si>
  <si>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</si>
  <si>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</si>
  <si>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</si>
  <si>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</si>
  <si>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</si>
  <si>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</si>
  <si>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</si>
  <si>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</si>
  <si>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</si>
  <si>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</si>
  <si>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</si>
  <si>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</si>
  <si>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</si>
  <si>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</si>
  <si>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</si>
  <si>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</si>
  <si>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</si>
  <si>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</si>
  <si>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</si>
  <si>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</si>
  <si>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</si>
  <si>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</si>
  <si>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</si>
  <si>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</si>
  <si>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</si>
  <si>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</si>
  <si>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</si>
  <si>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</si>
  <si>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</si>
  <si>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</si>
  <si>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</si>
  <si>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</si>
  <si>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</si>
  <si>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</si>
  <si>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</si>
  <si>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</si>
  <si>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</si>
  <si>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</si>
  <si>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</si>
  <si>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</si>
  <si>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</si>
  <si>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</si>
  <si>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</si>
  <si>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</si>
  <si>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</si>
  <si>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</si>
  <si>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</si>
  <si>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</si>
  <si>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</si>
  <si>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</si>
  <si>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</si>
  <si>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</si>
  <si>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</si>
  <si>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</si>
  <si>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</si>
  <si>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</si>
  <si>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</si>
  <si>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</si>
  <si>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</si>
  <si>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</si>
  <si>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</si>
  <si>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</si>
  <si>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</si>
  <si>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</si>
  <si>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</si>
  <si>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</si>
  <si>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</si>
  <si>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</si>
  <si>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</si>
  <si>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</si>
  <si>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</si>
  <si>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</si>
  <si>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</si>
  <si>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</si>
  <si>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</si>
  <si>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</si>
  <si>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</si>
  <si>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</si>
  <si>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</si>
  <si>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</si>
  <si>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</si>
  <si>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</si>
  <si>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</si>
  <si>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</si>
  <si>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</si>
  <si>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</si>
  <si>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</si>
  <si>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</si>
  <si>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</si>
  <si>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</si>
  <si>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</si>
  <si>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</si>
  <si>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</si>
  <si>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</si>
  <si>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</si>
  <si>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</si>
  <si>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</si>
  <si>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</si>
  <si>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</si>
  <si>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</si>
  <si>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</si>
  <si>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</si>
  <si>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</si>
  <si>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</si>
  <si>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</si>
  <si>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</si>
  <si>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</si>
  <si>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</si>
  <si>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</si>
  <si>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</si>
  <si>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</si>
  <si>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</si>
  <si>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</si>
  <si>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</si>
  <si>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</si>
  <si>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</si>
  <si>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</si>
  <si>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</si>
  <si>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</si>
  <si>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</si>
  <si>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</si>
  <si>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</si>
  <si>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</si>
  <si>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</si>
  <si>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</si>
  <si>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</si>
  <si>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</si>
  <si>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</si>
  <si>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</si>
  <si>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</si>
  <si>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</si>
  <si>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</si>
  <si>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</si>
  <si>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</si>
  <si>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</si>
  <si>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</si>
  <si>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</si>
  <si>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</si>
  <si>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</si>
  <si>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</si>
  <si>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</si>
  <si>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</si>
  <si>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</si>
  <si>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</si>
  <si>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</si>
  <si>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</si>
  <si>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</si>
  <si>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</si>
  <si>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</si>
  <si>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</si>
  <si>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</si>
  <si>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</si>
  <si>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</si>
  <si>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</si>
  <si>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</si>
  <si>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</si>
  <si>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</si>
  <si>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</si>
  <si>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</si>
  <si>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</si>
  <si>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</si>
  <si>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</si>
  <si>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</si>
  <si>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</si>
  <si>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</si>
  <si>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</si>
  <si>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</si>
  <si>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</si>
  <si>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</si>
  <si>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</si>
  <si>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</si>
  <si>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</si>
  <si>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</si>
  <si>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</si>
  <si>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</si>
  <si>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</si>
  <si>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</si>
  <si>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</si>
  <si>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</si>
  <si>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</si>
  <si>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</si>
  <si>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</si>
  <si>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</si>
  <si>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</si>
  <si>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</si>
  <si>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</si>
  <si>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</si>
  <si>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</si>
  <si>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</si>
  <si>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</si>
  <si>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</si>
  <si>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</si>
  <si>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</si>
  <si>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</si>
  <si>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</si>
  <si>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</si>
  <si>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</si>
  <si>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</si>
  <si>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</si>
  <si>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</si>
  <si>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</si>
  <si>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</si>
  <si>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</si>
  <si>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</si>
  <si>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</si>
  <si>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</si>
  <si>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</si>
  <si>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</si>
  <si>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</si>
  <si>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</si>
  <si>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</si>
  <si>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</si>
  <si>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</si>
  <si>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</si>
  <si>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</si>
  <si>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</si>
  <si>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</si>
  <si>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</si>
  <si>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</si>
  <si>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</si>
  <si>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</si>
  <si>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</si>
  <si>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</si>
  <si>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</si>
  <si>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</si>
  <si>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</si>
  <si>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</si>
  <si>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</si>
  <si>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</si>
  <si>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</si>
  <si>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</si>
  <si>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</si>
  <si>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</si>
  <si>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</si>
  <si>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</si>
  <si>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</si>
  <si>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</si>
  <si>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</si>
  <si>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</si>
  <si>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</si>
  <si>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</si>
  <si>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</si>
  <si>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</si>
  <si>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</si>
  <si>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</si>
  <si>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</si>
  <si>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</si>
  <si>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</si>
  <si>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</si>
  <si>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</si>
  <si>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</si>
  <si>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</si>
  <si>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</si>
  <si>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</si>
  <si>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</si>
  <si>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</si>
  <si>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</si>
  <si>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</si>
  <si>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</si>
  <si>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</si>
  <si>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</si>
  <si>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</si>
  <si>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</si>
  <si>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</si>
  <si>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</si>
  <si>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</si>
  <si>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</si>
  <si>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</si>
  <si>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</si>
  <si>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</si>
  <si>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</si>
  <si>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</si>
  <si>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</si>
  <si>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</si>
  <si>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</si>
  <si>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</si>
  <si>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</si>
  <si>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</si>
  <si>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</si>
  <si>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</si>
  <si>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</si>
  <si>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</si>
  <si>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</si>
  <si>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</si>
  <si>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</si>
  <si>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</si>
  <si>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</si>
  <si>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</si>
  <si>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</si>
  <si>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</si>
  <si>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</si>
  <si>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</si>
  <si>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</si>
  <si>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</si>
  <si>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</si>
  <si>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</si>
  <si>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</si>
  <si>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</si>
  <si>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</si>
  <si>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</si>
  <si>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</si>
  <si>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</si>
  <si>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</si>
  <si>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</si>
  <si>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</si>
  <si>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</si>
  <si>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</si>
  <si>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</si>
  <si>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</si>
  <si>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</si>
  <si>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</si>
  <si>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</si>
  <si>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</si>
  <si>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</si>
  <si>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</si>
  <si>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</si>
  <si>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</si>
  <si>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</si>
  <si>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</si>
  <si>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</si>
  <si>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</si>
  <si>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</si>
  <si>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</si>
  <si>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</si>
  <si>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</si>
  <si>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</si>
  <si>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</si>
  <si>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</si>
  <si>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</si>
  <si>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</si>
  <si>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</si>
  <si>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</si>
  <si>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</si>
  <si>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</si>
  <si>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</si>
  <si>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</si>
  <si>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</si>
  <si>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</si>
  <si>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</si>
  <si>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</si>
  <si>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</si>
  <si>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</si>
  <si>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</si>
  <si>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</si>
  <si>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</si>
  <si>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</si>
  <si>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</si>
  <si>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</si>
  <si>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</si>
  <si>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</si>
  <si>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</si>
  <si>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</si>
  <si>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</si>
  <si>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</si>
  <si>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</si>
  <si>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</si>
  <si>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</si>
  <si>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</si>
  <si>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</si>
  <si>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</si>
  <si>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</si>
  <si>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</si>
  <si>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</si>
  <si>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</si>
  <si>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</si>
  <si>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</si>
  <si>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</si>
  <si>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</si>
  <si>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</si>
  <si>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</si>
  <si>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</si>
  <si>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</si>
  <si>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</si>
  <si>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</si>
  <si>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</si>
  <si>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</si>
  <si>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</si>
  <si>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</si>
  <si>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</si>
  <si>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</si>
  <si>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</si>
  <si>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</si>
  <si>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</si>
  <si>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</si>
  <si>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</si>
  <si>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</si>
  <si>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</si>
  <si>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</si>
  <si>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</si>
  <si>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</si>
  <si>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</si>
  <si>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</si>
  <si>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</si>
  <si>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</si>
  <si>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</si>
  <si>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</si>
  <si>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</si>
  <si>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</si>
  <si>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</si>
  <si>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</si>
  <si>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</si>
  <si>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</si>
  <si>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</si>
  <si>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</si>
  <si>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</si>
  <si>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</si>
  <si>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</si>
  <si>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</si>
  <si>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</si>
  <si>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</si>
  <si>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</si>
  <si>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</si>
  <si>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</si>
  <si>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</si>
  <si>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</si>
  <si>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</si>
  <si>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</si>
  <si>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</si>
  <si>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</si>
  <si>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</si>
  <si>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</si>
  <si>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</si>
  <si>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</si>
  <si>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</si>
  <si>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</si>
  <si>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</si>
  <si>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</si>
  <si>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</si>
  <si>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</si>
  <si>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</si>
  <si>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</si>
  <si>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</si>
  <si>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</si>
  <si>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</si>
  <si>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</si>
  <si>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</si>
  <si>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</si>
  <si>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</si>
  <si>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</si>
  <si>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</si>
  <si>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</si>
  <si>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</si>
  <si>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</si>
  <si>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</si>
  <si>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</si>
  <si>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</si>
  <si>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</si>
  <si>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</si>
  <si>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</si>
  <si>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</si>
  <si>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</si>
  <si>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</si>
  <si>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</si>
  <si>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</si>
  <si>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</si>
  <si>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</si>
  <si>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</si>
  <si>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</si>
  <si>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</si>
  <si>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</si>
  <si>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</si>
  <si>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</si>
  <si>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</si>
  <si>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</si>
  <si>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</si>
  <si>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</si>
  <si>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</si>
  <si>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</si>
  <si>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</si>
  <si>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</si>
  <si>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</si>
  <si>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</si>
  <si>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</si>
  <si>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</si>
  <si>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</si>
  <si>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</si>
  <si>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</si>
  <si>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</si>
  <si>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</si>
  <si>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</si>
  <si>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</si>
  <si>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</si>
  <si>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</si>
  <si>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</si>
  <si>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</si>
  <si>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</si>
  <si>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</si>
  <si>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</si>
  <si>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</si>
  <si>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</si>
  <si>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</si>
  <si>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</si>
  <si>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</si>
  <si>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</si>
  <si>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</si>
  <si>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</si>
  <si>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</si>
  <si>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</si>
  <si>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</si>
  <si>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</si>
  <si>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</si>
  <si>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</si>
  <si>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</si>
  <si>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</si>
  <si>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</si>
  <si>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</si>
  <si>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</si>
  <si>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</si>
  <si>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</si>
  <si>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</si>
  <si>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</si>
  <si>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</si>
  <si>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</si>
  <si>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</si>
  <si>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</si>
  <si>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</si>
  <si>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</si>
  <si>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</si>
  <si>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</si>
  <si>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</si>
  <si>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</si>
  <si>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</si>
  <si>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</si>
  <si>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</si>
  <si>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</si>
  <si>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</si>
  <si>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</si>
  <si>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</si>
  <si>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</si>
  <si>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</si>
  <si>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</si>
  <si>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</si>
  <si>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</si>
  <si>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</si>
  <si>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</si>
  <si>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</si>
  <si>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</si>
  <si>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</si>
  <si>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</si>
  <si>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</si>
  <si>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</si>
  <si>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</si>
  <si>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</si>
  <si>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</si>
  <si>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</si>
  <si>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</si>
  <si>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</si>
  <si>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</si>
  <si>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</si>
  <si>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</si>
  <si>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</si>
  <si>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</si>
  <si>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</si>
  <si>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</si>
  <si>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</si>
  <si>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</si>
  <si>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</si>
  <si>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</si>
  <si>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</si>
  <si>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</si>
  <si>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</si>
  <si>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</si>
  <si>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</si>
  <si>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</si>
  <si>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</si>
  <si>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</si>
  <si>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</si>
  <si>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</si>
  <si>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</si>
  <si>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</si>
  <si>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</si>
  <si>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</si>
  <si>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</si>
  <si>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</si>
  <si>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</si>
  <si>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</si>
  <si>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</si>
  <si>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</si>
  <si>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</si>
  <si>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</si>
  <si>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</si>
  <si>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</si>
  <si>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</si>
  <si>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</si>
  <si>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</si>
  <si>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</si>
  <si>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</si>
  <si>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</si>
  <si>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</si>
  <si>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</si>
  <si>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</si>
  <si>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</si>
  <si>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</si>
  <si>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</si>
  <si>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</si>
  <si>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</si>
  <si>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</si>
  <si>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</si>
  <si>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</si>
  <si>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</si>
  <si>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</si>
  <si>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</si>
  <si>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</si>
  <si>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</si>
  <si>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</si>
  <si>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</si>
  <si>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</si>
  <si>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</si>
  <si>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</si>
  <si>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</si>
  <si>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</si>
  <si>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</si>
  <si>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</si>
  <si>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</si>
  <si>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</si>
  <si>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</si>
  <si>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</si>
  <si>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</si>
  <si>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</si>
  <si>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</si>
  <si>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</si>
  <si>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</si>
  <si>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</si>
  <si>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</si>
  <si>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</si>
  <si>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</si>
  <si>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</si>
  <si>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</si>
  <si>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</si>
  <si>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</si>
  <si>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</si>
  <si>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</si>
  <si>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</si>
  <si>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</si>
  <si>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</si>
  <si>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</si>
  <si>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</si>
  <si>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</si>
  <si>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</si>
  <si>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</si>
  <si>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</si>
  <si>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</si>
  <si>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</si>
  <si>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</si>
  <si>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</si>
  <si>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</si>
  <si>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</si>
  <si>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</si>
  <si>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</si>
  <si>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</si>
  <si>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</si>
  <si>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</si>
  <si>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</si>
  <si>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</si>
  <si>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</si>
  <si>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</si>
  <si>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</si>
  <si>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</si>
  <si>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</si>
  <si>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</si>
  <si>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</si>
  <si>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</si>
  <si>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</si>
  <si>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</si>
  <si>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</si>
  <si>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</si>
  <si>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</si>
  <si>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</si>
  <si>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</si>
  <si>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</si>
  <si>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</si>
  <si>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</si>
  <si>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</si>
  <si>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</si>
  <si>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</si>
  <si>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</si>
  <si>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</si>
  <si>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</si>
  <si>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</si>
  <si>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</si>
  <si>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</si>
  <si>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</si>
  <si>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</si>
  <si>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</si>
  <si>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</si>
  <si>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</si>
  <si>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</si>
  <si>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</si>
  <si>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</si>
  <si>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</si>
  <si>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</si>
  <si>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</si>
  <si>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</si>
  <si>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</si>
  <si>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</si>
  <si>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</si>
  <si>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</si>
  <si>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</si>
  <si>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</si>
  <si>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</si>
  <si>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</si>
  <si>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</si>
  <si>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</si>
  <si>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</si>
  <si>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</si>
  <si>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</si>
  <si>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</si>
  <si>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</si>
  <si>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</si>
  <si>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</si>
  <si>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</si>
  <si>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</si>
  <si>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</si>
  <si>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</si>
  <si>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</si>
  <si>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</si>
  <si>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</si>
  <si>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</si>
  <si>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</si>
  <si>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</si>
  <si>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</si>
  <si>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</si>
  <si>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</si>
  <si>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</si>
  <si>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</si>
  <si>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</si>
  <si>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</si>
  <si>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</si>
  <si>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</si>
  <si>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</si>
  <si>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</si>
  <si>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</si>
  <si>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</si>
  <si>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</si>
  <si>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</si>
  <si>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</si>
  <si>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</si>
  <si>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</si>
  <si>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</si>
  <si>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</si>
  <si>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</si>
  <si>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</si>
  <si>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</si>
  <si>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</si>
  <si>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</si>
  <si>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</si>
  <si>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</si>
  <si>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</si>
  <si>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</si>
  <si>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</si>
  <si>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</si>
  <si>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</si>
  <si>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</si>
  <si>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</si>
  <si>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</si>
  <si>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</si>
  <si>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</si>
  <si>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</si>
  <si>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</si>
  <si>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</si>
  <si>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</si>
  <si>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</si>
  <si>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</si>
  <si>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</si>
  <si>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</si>
  <si>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</si>
  <si>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</si>
  <si>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</si>
  <si>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</si>
  <si>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</si>
  <si>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</si>
  <si>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</si>
  <si>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</si>
  <si>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</si>
  <si>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</si>
  <si>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</si>
  <si>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</si>
  <si>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</si>
  <si>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</si>
  <si>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</si>
  <si>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</si>
  <si>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</si>
  <si>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</si>
  <si>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</si>
  <si>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</si>
  <si>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</si>
  <si>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</si>
  <si>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</si>
  <si>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</si>
  <si>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</si>
  <si>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</si>
  <si>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</si>
  <si>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</si>
  <si>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</si>
  <si>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</si>
  <si>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</si>
  <si>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</si>
  <si>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</si>
  <si>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</si>
  <si>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</si>
  <si>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</si>
  <si>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</si>
  <si>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</si>
  <si>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</si>
  <si>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</si>
  <si>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</si>
  <si>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</si>
  <si>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</si>
  <si>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</si>
  <si>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</si>
  <si>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</si>
  <si>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</si>
  <si>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</si>
  <si>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</si>
  <si>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</si>
  <si>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</si>
  <si>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</si>
  <si>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</si>
  <si>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</si>
  <si>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</si>
  <si>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</si>
  <si>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</si>
  <si>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</si>
  <si>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</si>
  <si>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</si>
  <si>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</si>
  <si>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</si>
  <si>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</si>
  <si>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</si>
  <si>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</si>
  <si>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</si>
  <si>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</si>
  <si>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</si>
  <si>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</si>
  <si>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</si>
  <si>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</si>
  <si>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</si>
  <si>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</si>
  <si>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</si>
  <si>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</si>
  <si>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</si>
  <si>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</si>
  <si>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</si>
  <si>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</si>
  <si>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</si>
  <si>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</si>
  <si>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</si>
  <si>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</si>
  <si>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</si>
  <si>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</si>
  <si>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</si>
  <si>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</si>
  <si>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</si>
  <si>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</si>
  <si>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</si>
  <si>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</si>
  <si>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</si>
  <si>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</si>
  <si>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</si>
  <si>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</si>
  <si>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</si>
  <si>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</si>
  <si>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</si>
  <si>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</si>
  <si>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</si>
  <si>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</si>
  <si>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</si>
  <si>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</si>
  <si>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</si>
  <si>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</si>
  <si>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</si>
  <si>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</si>
  <si>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</si>
  <si>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</si>
  <si>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</si>
  <si>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</si>
  <si>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</si>
  <si>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</si>
  <si>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</si>
  <si>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</si>
  <si>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</si>
  <si>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</si>
  <si>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</si>
  <si>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</si>
  <si>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</si>
  <si>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</si>
  <si>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</si>
  <si>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</si>
  <si>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</si>
  <si>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</si>
  <si>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</si>
  <si>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</si>
  <si>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</si>
  <si>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</si>
  <si>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</si>
  <si>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</si>
  <si>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</si>
  <si>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</si>
  <si>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</si>
  <si>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</si>
  <si>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</si>
  <si>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</si>
  <si>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</si>
  <si>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</si>
  <si>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</si>
  <si>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</si>
  <si>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</si>
  <si>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</si>
  <si>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</si>
  <si>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</si>
  <si>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</si>
  <si>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</si>
  <si>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</si>
  <si>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</si>
  <si>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</si>
  <si>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</si>
  <si>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</si>
  <si>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</si>
  <si>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</si>
  <si>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</si>
  <si>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</si>
  <si>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</si>
  <si>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</si>
  <si>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</si>
  <si>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</si>
  <si>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</si>
  <si>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</si>
  <si>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</si>
  <si>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</si>
  <si>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</si>
  <si>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</si>
  <si>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</si>
  <si>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</si>
  <si>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</si>
  <si>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</si>
  <si>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</si>
  <si>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</si>
  <si>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</si>
  <si>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</si>
  <si>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</si>
  <si>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</si>
  <si>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</si>
  <si>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</si>
  <si>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</si>
  <si>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</si>
  <si>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</si>
  <si>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</si>
  <si>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</si>
  <si>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</si>
  <si>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</si>
  <si>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</si>
  <si>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</si>
  <si>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</si>
  <si>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</si>
  <si>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</si>
  <si>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</si>
  <si>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</si>
  <si>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</si>
  <si>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</si>
  <si>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</si>
  <si>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</si>
  <si>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</si>
  <si>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</si>
  <si>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</si>
  <si>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</si>
  <si>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</si>
  <si>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</si>
  <si>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</si>
  <si>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</si>
  <si>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</si>
  <si>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</si>
  <si>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</si>
  <si>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</si>
  <si>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</si>
  <si>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</si>
  <si>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</si>
  <si>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</si>
  <si>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</si>
  <si>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</si>
  <si>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</si>
  <si>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</si>
  <si>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</si>
  <si>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</si>
  <si>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</si>
  <si>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</si>
  <si>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</si>
  <si>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</si>
  <si>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</si>
  <si>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</si>
  <si>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</si>
  <si>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</si>
  <si>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</si>
  <si>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</si>
  <si>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</si>
  <si>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</si>
  <si>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</si>
  <si>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</si>
  <si>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</si>
  <si>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</si>
  <si>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</si>
  <si>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</si>
  <si>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</si>
  <si>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</si>
  <si>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</si>
  <si>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</si>
  <si>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</si>
  <si>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</si>
  <si>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</si>
  <si>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</si>
  <si>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</si>
  <si>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</si>
  <si>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</si>
  <si>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</si>
  <si>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</si>
  <si>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</si>
  <si>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</si>
  <si>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</si>
  <si>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</si>
  <si>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</si>
  <si>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</si>
  <si>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</si>
  <si>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</si>
  <si>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</si>
  <si>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</si>
  <si>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</si>
  <si>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</si>
  <si>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</si>
  <si>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</si>
  <si>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</si>
  <si>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</si>
  <si>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</si>
  <si>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</si>
  <si>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</si>
  <si>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</si>
  <si>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</si>
  <si>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</si>
  <si>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</si>
  <si>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</si>
  <si>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</si>
  <si>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</si>
  <si>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</si>
  <si>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</si>
  <si>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</si>
  <si>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</si>
  <si>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</si>
  <si>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</si>
  <si>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</si>
  <si>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</si>
  <si>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</si>
  <si>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</si>
  <si>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</si>
  <si>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</si>
  <si>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</si>
  <si>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</si>
  <si>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</si>
  <si>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</si>
  <si>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</si>
  <si>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</si>
  <si>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</si>
  <si>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</si>
  <si>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</si>
  <si>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</si>
  <si>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</si>
  <si>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</si>
  <si>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</si>
  <si>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</si>
  <si>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</si>
  <si>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</si>
  <si>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</si>
  <si>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</si>
  <si>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</si>
  <si>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</si>
  <si>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</si>
  <si>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</si>
  <si>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</si>
  <si>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</si>
  <si>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</si>
  <si>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</si>
  <si>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</si>
  <si>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</si>
  <si>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</si>
  <si>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</si>
  <si>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</si>
  <si>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</si>
  <si>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</si>
  <si>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</si>
  <si>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</si>
  <si>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</si>
  <si>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</si>
  <si>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</si>
  <si>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</si>
  <si>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</si>
  <si>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</si>
  <si>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</si>
  <si>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</si>
  <si>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</si>
  <si>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</si>
  <si>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</si>
  <si>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</si>
  <si>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</si>
  <si>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</si>
  <si>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</si>
  <si>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</si>
  <si>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</si>
  <si>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</si>
  <si>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</si>
  <si>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</si>
  <si>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</si>
  <si>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</si>
  <si>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</si>
  <si>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</si>
  <si>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</si>
  <si>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</si>
  <si>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</si>
  <si>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</si>
  <si>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</si>
  <si>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</si>
  <si>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</si>
  <si>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</si>
  <si>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</si>
  <si>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</si>
  <si>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</si>
  <si>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</si>
  <si>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</si>
  <si>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</si>
  <si>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</si>
  <si>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</si>
  <si>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</si>
  <si>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</si>
  <si>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</si>
  <si>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</si>
  <si>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</si>
  <si>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</si>
  <si>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</si>
  <si>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</si>
  <si>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</si>
  <si>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</si>
  <si>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</si>
  <si>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</si>
  <si>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</si>
  <si>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</si>
  <si>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</si>
  <si>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</si>
  <si>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</si>
  <si>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</si>
  <si>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</si>
  <si>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</si>
  <si>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</si>
  <si>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</si>
  <si>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</si>
  <si>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</si>
  <si>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</si>
  <si>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</si>
  <si>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</si>
  <si>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</si>
  <si>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</si>
  <si>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</si>
  <si>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</si>
  <si>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</si>
  <si>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</si>
  <si>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</si>
  <si>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</si>
  <si>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</si>
  <si>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</si>
  <si>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</si>
  <si>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</si>
  <si>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</si>
  <si>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</si>
  <si>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</si>
  <si>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</si>
  <si>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</si>
  <si>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</si>
  <si>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</si>
  <si>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</si>
  <si>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</si>
  <si>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</si>
  <si>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</si>
  <si>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</si>
  <si>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</si>
  <si>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</si>
  <si>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</si>
  <si>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</si>
  <si>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</si>
  <si>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</si>
  <si>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</si>
  <si>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</si>
  <si>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</si>
  <si>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</si>
  <si>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</si>
  <si>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</si>
  <si>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</si>
  <si>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</si>
  <si>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</si>
  <si>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</si>
  <si>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</si>
  <si>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</si>
  <si>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</si>
  <si>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</si>
  <si>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</si>
  <si>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</si>
  <si>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</si>
  <si>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</si>
  <si>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</si>
  <si>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</si>
  <si>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</si>
  <si>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</si>
  <si>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</si>
  <si>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</si>
  <si>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</si>
  <si>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</si>
  <si>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</si>
  <si>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</si>
  <si>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</si>
  <si>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</si>
  <si>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</si>
  <si>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</si>
  <si>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</si>
  <si>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</si>
  <si>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</si>
  <si>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</si>
  <si>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</si>
  <si>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</si>
  <si>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</si>
  <si>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</si>
  <si>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</si>
  <si>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</si>
  <si>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</si>
  <si>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</si>
  <si>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</si>
  <si>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</si>
  <si>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</si>
  <si>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</si>
  <si>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</si>
  <si>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</si>
  <si>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</si>
  <si>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</si>
  <si>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</si>
  <si>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</si>
  <si>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</si>
  <si>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</si>
  <si>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</si>
  <si>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</si>
  <si>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</si>
  <si>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</si>
  <si>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</si>
  <si>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</si>
  <si>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</si>
  <si>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</si>
  <si>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</si>
  <si>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</si>
  <si>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</si>
  <si>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</si>
  <si>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</si>
  <si>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</si>
  <si>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</si>
  <si>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</si>
  <si>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</si>
  <si>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</si>
  <si>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</si>
  <si>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</si>
  <si>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</si>
  <si>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</si>
  <si>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</si>
  <si>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</si>
  <si>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</si>
  <si>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</si>
  <si>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</si>
  <si>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</si>
  <si>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</si>
  <si>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</si>
  <si>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</si>
  <si>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</si>
  <si>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</si>
  <si>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</si>
  <si>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</si>
  <si>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</si>
  <si>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</si>
  <si>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</si>
  <si>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</si>
  <si>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</si>
  <si>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</si>
  <si>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</si>
  <si>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</si>
  <si>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</si>
  <si>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</si>
  <si>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</si>
  <si>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</si>
  <si>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</si>
  <si>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</si>
  <si>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</si>
  <si>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</si>
  <si>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</si>
  <si>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</si>
  <si>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</si>
  <si>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</si>
  <si>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</si>
  <si>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</si>
  <si>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</si>
  <si>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</si>
  <si>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</si>
  <si>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</si>
  <si>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</si>
  <si>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</si>
  <si>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</si>
  <si>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</si>
  <si>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</si>
  <si>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</si>
  <si>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</si>
  <si>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</si>
  <si>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</si>
  <si>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</si>
  <si>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</si>
  <si>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</si>
  <si>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</si>
  <si>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</si>
  <si>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</si>
  <si>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</si>
  <si>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</si>
  <si>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</si>
  <si>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</si>
  <si>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</si>
  <si>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</si>
  <si>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</si>
  <si>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</si>
  <si>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</si>
  <si>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</si>
  <si>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</si>
  <si>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</si>
  <si>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</si>
  <si>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</si>
  <si>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</si>
  <si>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</si>
  <si>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</si>
  <si>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</si>
  <si>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</si>
  <si>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</si>
  <si>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</si>
  <si>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</si>
  <si>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</si>
  <si>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</si>
  <si>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</si>
  <si>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</si>
  <si>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</si>
  <si>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</si>
  <si>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</si>
  <si>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</si>
  <si>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</si>
  <si>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</si>
  <si>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</si>
  <si>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</si>
  <si>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</si>
  <si>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</si>
  <si>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</si>
  <si>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</si>
  <si>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</si>
  <si>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</si>
  <si>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</si>
  <si>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</si>
  <si>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</si>
  <si>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</si>
  <si>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</si>
  <si>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</si>
  <si>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</si>
  <si>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</si>
  <si>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</si>
  <si>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</si>
  <si>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</si>
  <si>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</si>
  <si>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</si>
  <si>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</si>
  <si>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</si>
  <si>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</si>
  <si>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</si>
  <si>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</si>
  <si>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</si>
  <si>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</si>
  <si>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</si>
  <si>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</si>
  <si>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</si>
  <si>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</si>
  <si>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</si>
  <si>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</si>
  <si>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</si>
  <si>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</si>
  <si>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</si>
  <si>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</si>
  <si>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</si>
  <si>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</si>
  <si>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</si>
  <si>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</si>
  <si>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</si>
  <si>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</si>
  <si>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</si>
  <si>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</si>
  <si>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</si>
  <si>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</si>
  <si>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</si>
  <si>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</si>
  <si>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</si>
  <si>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</si>
  <si>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</si>
  <si>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</si>
  <si>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</si>
  <si>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</si>
  <si>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</si>
  <si>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</si>
  <si>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</si>
  <si>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</si>
  <si>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</si>
  <si>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</si>
  <si>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</si>
  <si>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</si>
  <si>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</si>
  <si>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</si>
  <si>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</si>
  <si>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</si>
  <si>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</si>
  <si>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</si>
  <si>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</si>
  <si>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</si>
  <si>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</si>
  <si>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</si>
  <si>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</si>
  <si>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</si>
  <si>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</si>
  <si>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</si>
  <si>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</si>
  <si>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</si>
  <si>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</si>
  <si>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</si>
  <si>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</si>
  <si>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</si>
  <si>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</si>
  <si>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</si>
  <si>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</si>
  <si>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</si>
  <si>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</si>
  <si>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</si>
  <si>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</si>
  <si>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</si>
  <si>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</si>
  <si>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</si>
  <si>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</si>
  <si>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</si>
  <si>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</si>
  <si>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</si>
  <si>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</si>
  <si>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</si>
  <si>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</si>
  <si>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</si>
  <si>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</si>
  <si>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</si>
  <si>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</si>
  <si>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</si>
  <si>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</si>
  <si>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</si>
  <si>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</si>
  <si>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</si>
  <si>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</si>
  <si>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</si>
  <si>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</si>
  <si>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</si>
  <si>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</si>
  <si>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</si>
  <si>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</si>
  <si>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</si>
  <si>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</si>
  <si>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</si>
  <si>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</si>
  <si>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</si>
  <si>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</si>
  <si>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</si>
  <si>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</si>
  <si>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</si>
  <si>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</si>
  <si>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</si>
  <si>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</si>
  <si>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</si>
  <si>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</si>
  <si>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</si>
  <si>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</si>
  <si>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</si>
  <si>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</si>
  <si>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</si>
  <si>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</si>
  <si>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</si>
  <si>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</si>
  <si>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</si>
  <si>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</si>
  <si>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</si>
  <si>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</si>
  <si>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</si>
  <si>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</si>
  <si>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</si>
  <si>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</si>
  <si>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</si>
  <si>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</si>
  <si>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</si>
  <si>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</si>
  <si>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</si>
  <si>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</si>
  <si>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</si>
  <si>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</si>
  <si>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</si>
  <si>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</si>
  <si>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</si>
  <si>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</si>
  <si>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</si>
  <si>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</si>
  <si>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</si>
  <si>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</si>
  <si>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</si>
  <si>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</si>
  <si>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</si>
  <si>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</si>
  <si>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</si>
  <si>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</si>
  <si>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</si>
  <si>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</si>
  <si>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</si>
  <si>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</si>
  <si>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</si>
  <si>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</si>
  <si>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</si>
  <si>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</si>
  <si>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</si>
  <si>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</si>
  <si>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</si>
  <si>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</si>
  <si>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</si>
  <si>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</si>
  <si>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</si>
  <si>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</si>
  <si>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</si>
  <si>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</si>
  <si>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</si>
  <si>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</si>
  <si>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</si>
  <si>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</si>
  <si>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</si>
  <si>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</si>
  <si>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</si>
  <si>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</si>
  <si>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</si>
  <si>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</si>
  <si>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</si>
  <si>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</si>
  <si>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</si>
  <si>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</si>
  <si>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</si>
  <si>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</si>
  <si>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</si>
  <si>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</si>
  <si>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</si>
  <si>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</si>
  <si>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</si>
  <si>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</si>
  <si>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</si>
  <si>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</si>
  <si>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</si>
  <si>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</si>
  <si>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</si>
  <si>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</si>
  <si>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</si>
  <si>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</si>
  <si>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</si>
  <si>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</si>
  <si>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</si>
  <si>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</si>
  <si>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</si>
  <si>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</si>
  <si>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</si>
  <si>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</si>
  <si>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</si>
  <si>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</si>
  <si>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</si>
  <si>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</si>
  <si>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</si>
  <si>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</si>
  <si>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</si>
  <si>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</si>
  <si>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</si>
  <si>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</si>
  <si>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</si>
  <si>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</si>
  <si>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</si>
  <si>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</si>
  <si>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</si>
  <si>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</si>
  <si>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</si>
  <si>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</si>
  <si>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</si>
  <si>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</si>
  <si>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</si>
  <si>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</si>
  <si>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</si>
  <si>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</si>
  <si>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</si>
  <si>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</si>
  <si>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</si>
  <si>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</si>
  <si>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</si>
  <si>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</si>
  <si>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</si>
  <si>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</si>
  <si>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</si>
  <si>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</si>
  <si>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</si>
  <si>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</si>
  <si>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</si>
  <si>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</si>
  <si>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</si>
  <si>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</si>
  <si>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</si>
  <si>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</si>
  <si>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</si>
  <si>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</si>
  <si>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</si>
  <si>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</si>
  <si>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</si>
  <si>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</si>
  <si>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</si>
  <si>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</si>
  <si>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</si>
  <si>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</si>
  <si>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</si>
  <si>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</si>
  <si>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</si>
  <si>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</si>
  <si>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</si>
  <si>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</si>
  <si>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</si>
  <si>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</si>
  <si>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</si>
  <si>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</si>
  <si>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</si>
  <si>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</si>
  <si>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</si>
  <si>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</si>
  <si>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</si>
  <si>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</si>
  <si>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</si>
  <si>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</si>
  <si>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</si>
  <si>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</si>
  <si>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</si>
  <si>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</si>
  <si>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</si>
  <si>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</si>
  <si>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</si>
  <si>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</si>
  <si>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</si>
  <si>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</si>
  <si>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</si>
  <si>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</si>
  <si>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</si>
  <si>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</si>
  <si>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</si>
  <si>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</si>
  <si>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</si>
  <si>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</si>
  <si>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</si>
  <si>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</si>
  <si>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</si>
  <si>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</si>
  <si>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</si>
  <si>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</si>
  <si>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</si>
  <si>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</si>
  <si>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</si>
  <si>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</si>
  <si>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</si>
  <si>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</si>
  <si>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</si>
  <si>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</si>
  <si>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</si>
  <si>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</si>
  <si>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</si>
  <si>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</si>
  <si>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</si>
  <si>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</si>
  <si>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</si>
  <si>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</si>
  <si>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</si>
  <si>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</si>
  <si>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</si>
  <si>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</si>
  <si>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</si>
  <si>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</si>
  <si>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</si>
  <si>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</si>
  <si>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</si>
  <si>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</si>
  <si>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</si>
  <si>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</si>
  <si>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</si>
  <si>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</si>
  <si>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</si>
  <si>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</si>
  <si>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</si>
  <si>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</si>
  <si>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</si>
  <si>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</si>
  <si>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</si>
  <si>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</si>
  <si>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</si>
  <si>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</si>
  <si>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</si>
  <si>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</si>
  <si>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</si>
  <si>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</si>
  <si>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</si>
  <si>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</si>
  <si>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</si>
  <si>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</si>
  <si>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</si>
  <si>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</si>
  <si>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</si>
  <si>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</si>
  <si>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</si>
  <si>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</si>
  <si>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</si>
  <si>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</si>
  <si>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</si>
  <si>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</si>
  <si>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</si>
  <si>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</si>
  <si>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</si>
  <si>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</si>
  <si>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</si>
  <si>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</si>
  <si>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</si>
  <si>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</si>
  <si>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</si>
  <si>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</si>
  <si>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</si>
  <si>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</si>
  <si>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</si>
  <si>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</si>
  <si>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</si>
  <si>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</si>
  <si>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</si>
  <si>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</si>
  <si>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</si>
  <si>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</si>
  <si>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</si>
  <si>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</si>
  <si>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</si>
  <si>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</si>
  <si>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</si>
  <si>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</si>
  <si>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</si>
  <si>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</si>
  <si>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</si>
  <si>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</si>
  <si>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</si>
  <si>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</si>
  <si>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</si>
  <si>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</si>
  <si>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</si>
  <si>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</si>
  <si>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</si>
  <si>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</si>
  <si>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</si>
  <si>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</si>
  <si>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</si>
  <si>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</si>
  <si>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</si>
  <si>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</si>
  <si>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</si>
  <si>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</si>
  <si>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</si>
  <si>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</si>
  <si>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</si>
  <si>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</si>
  <si>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</si>
  <si>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</si>
  <si>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</si>
  <si>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</si>
  <si>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</si>
  <si>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</si>
  <si>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</si>
  <si>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</si>
  <si>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</si>
  <si>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</si>
  <si>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</si>
  <si>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</si>
  <si>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</si>
  <si>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</si>
  <si>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</si>
  <si>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</si>
  <si>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</si>
  <si>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</si>
  <si>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</si>
  <si>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</si>
  <si>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</si>
  <si>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</si>
  <si>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</si>
  <si>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</si>
  <si>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</si>
  <si>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</si>
  <si>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</si>
  <si>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</si>
  <si>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</si>
  <si>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</si>
  <si>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</si>
  <si>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</si>
  <si>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</si>
  <si>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</si>
  <si>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</si>
  <si>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</si>
  <si>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</si>
  <si>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</si>
  <si>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</si>
  <si>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</si>
  <si>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</si>
  <si>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</si>
  <si>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</si>
  <si>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</si>
  <si>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</si>
  <si>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</si>
  <si>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</si>
  <si>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</si>
  <si>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</si>
  <si>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</si>
  <si>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</si>
  <si>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</si>
  <si>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</si>
  <si>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</si>
  <si>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</si>
  <si>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</si>
  <si>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</si>
  <si>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</si>
  <si>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</si>
  <si>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</si>
  <si>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</si>
  <si>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</si>
  <si>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</si>
  <si>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</si>
  <si>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</si>
  <si>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</si>
  <si>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</si>
  <si>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</si>
  <si>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</si>
  <si>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</si>
  <si>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</si>
  <si>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</si>
  <si>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</si>
  <si>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</si>
  <si>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</si>
  <si>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</si>
  <si>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</si>
  <si>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</si>
  <si>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</si>
  <si>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</si>
  <si>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</si>
  <si>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</si>
  <si>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</si>
  <si>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</si>
  <si>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</si>
  <si>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</si>
  <si>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</si>
  <si>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</si>
  <si>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</si>
  <si>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</si>
  <si>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</si>
  <si>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</si>
  <si>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</si>
  <si>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</si>
  <si>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</si>
  <si>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</si>
  <si>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</si>
  <si>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</si>
  <si>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</si>
  <si>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</si>
  <si>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</si>
  <si>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</si>
  <si>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</si>
  <si>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</si>
  <si>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</si>
  <si>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</si>
  <si>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</si>
  <si>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</si>
  <si>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</si>
  <si>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</si>
  <si>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</si>
  <si>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</si>
  <si>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</si>
  <si>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</si>
  <si>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</si>
  <si>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</si>
  <si>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</si>
  <si>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</si>
  <si>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</si>
  <si>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</si>
  <si>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</si>
  <si>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</si>
  <si>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</si>
  <si>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</si>
  <si>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</si>
  <si>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</si>
  <si>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</si>
  <si>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</si>
  <si>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</si>
  <si>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</si>
  <si>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</si>
  <si>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</si>
  <si>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</si>
  <si>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</si>
  <si>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</si>
  <si>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</si>
  <si>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</si>
  <si>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</si>
  <si>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</si>
  <si>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</si>
  <si>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</si>
  <si>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</si>
  <si>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</si>
  <si>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</si>
  <si>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</si>
  <si>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</si>
  <si>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</si>
  <si>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</si>
  <si>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</si>
  <si>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</si>
  <si>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</si>
  <si>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</si>
  <si>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</si>
  <si>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</si>
  <si>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</si>
  <si>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</si>
  <si>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</si>
  <si>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</si>
  <si>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</si>
  <si>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</si>
  <si>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</si>
  <si>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</si>
  <si>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</si>
  <si>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</si>
  <si>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</si>
  <si>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</si>
  <si>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</si>
  <si>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</si>
  <si>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</si>
  <si>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</si>
  <si>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</si>
  <si>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</si>
  <si>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</si>
  <si>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</si>
  <si>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</si>
  <si>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</si>
  <si>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</si>
  <si>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</si>
  <si>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</si>
  <si>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</si>
  <si>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</si>
  <si>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</si>
  <si>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</si>
  <si>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</si>
  <si>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</si>
  <si>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</si>
  <si>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</si>
  <si>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</si>
  <si>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</si>
  <si>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</si>
  <si>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</si>
  <si>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</si>
  <si>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</si>
  <si>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</si>
  <si>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</si>
  <si>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</si>
  <si>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</si>
  <si>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</si>
  <si>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</si>
  <si>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</si>
  <si>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</si>
  <si>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</si>
  <si>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</si>
  <si>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</si>
  <si>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</si>
  <si>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</si>
  <si>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</si>
  <si>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</si>
  <si>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</si>
  <si>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</si>
  <si>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</si>
  <si>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</si>
  <si>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</si>
  <si>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</si>
  <si>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</si>
  <si>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</si>
  <si>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</si>
  <si>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</si>
  <si>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</si>
  <si>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</si>
  <si>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</si>
  <si>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</si>
  <si>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</si>
  <si>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</si>
  <si>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</si>
  <si>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</si>
  <si>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</si>
  <si>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</si>
  <si>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</si>
  <si>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</si>
  <si>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</si>
  <si>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</si>
  <si>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</si>
  <si>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</si>
  <si>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</si>
  <si>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</si>
  <si>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</si>
  <si>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</si>
  <si>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</si>
  <si>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</si>
  <si>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</si>
  <si>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</si>
  <si>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</si>
  <si>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</si>
  <si>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</si>
  <si>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</si>
  <si>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</si>
  <si>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</si>
  <si>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</si>
  <si>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</si>
  <si>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</si>
  <si>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</si>
  <si>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</si>
  <si>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</si>
  <si>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</si>
  <si>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</si>
  <si>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</si>
  <si>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</si>
  <si>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</si>
  <si>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</si>
  <si>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</si>
  <si>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</si>
  <si>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</si>
  <si>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</si>
  <si>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</si>
  <si>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</si>
  <si>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</si>
  <si>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</si>
  <si>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</si>
  <si>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</si>
  <si>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</si>
  <si>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</si>
  <si>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</si>
  <si>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</si>
  <si>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</si>
  <si>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</si>
  <si>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</si>
  <si>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</si>
  <si>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</si>
  <si>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</si>
  <si>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</si>
  <si>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</si>
  <si>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</si>
  <si>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</si>
  <si>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</si>
  <si>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</si>
  <si>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</si>
  <si>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</si>
  <si>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</si>
  <si>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</si>
  <si>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</si>
  <si>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</si>
  <si>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</si>
  <si>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</si>
  <si>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</si>
  <si>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</si>
  <si>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</si>
  <si>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</si>
  <si>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</si>
  <si>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</si>
  <si>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</si>
  <si>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</si>
  <si>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</si>
  <si>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</si>
  <si>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</si>
  <si>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</si>
  <si>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</si>
  <si>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</si>
  <si>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</si>
  <si>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</si>
  <si>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</si>
  <si>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</si>
  <si>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</si>
  <si>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</si>
  <si>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</si>
  <si>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</si>
  <si>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</si>
  <si>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</si>
  <si>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</si>
  <si>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</si>
  <si>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</si>
  <si>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</si>
  <si>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</si>
  <si>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</si>
  <si>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</si>
  <si>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</si>
  <si>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</si>
  <si>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</si>
  <si>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</si>
  <si>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</si>
  <si>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</si>
  <si>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</si>
  <si>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</si>
  <si>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</si>
  <si>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</si>
  <si>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</si>
  <si>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</si>
  <si>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</si>
  <si>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</si>
  <si>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</si>
  <si>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</si>
  <si>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</si>
  <si>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</si>
  <si>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</si>
  <si>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</si>
  <si>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</si>
  <si>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</si>
  <si>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</si>
  <si>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</si>
  <si>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</si>
  <si>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</si>
  <si>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</si>
  <si>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</si>
  <si>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</si>
  <si>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</si>
  <si>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</si>
  <si>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</si>
  <si>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</si>
  <si>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</si>
  <si>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</si>
  <si>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</si>
  <si>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</si>
  <si>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</si>
  <si>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</si>
  <si>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</si>
  <si>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</si>
  <si>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</si>
  <si>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</si>
  <si>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</si>
  <si>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</si>
  <si>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</si>
  <si>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</si>
  <si>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</si>
  <si>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</si>
  <si>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</si>
  <si>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</si>
  <si>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</si>
  <si>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</si>
  <si>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</si>
  <si>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</si>
  <si>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</si>
  <si>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</si>
  <si>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</si>
  <si>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</si>
  <si>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</si>
  <si>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</si>
  <si>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</si>
  <si>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</si>
  <si>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</si>
  <si>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</si>
  <si>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</si>
  <si>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</si>
  <si>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</si>
  <si>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</si>
  <si>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</si>
  <si>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</si>
  <si>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</si>
  <si>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</si>
  <si>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</si>
  <si>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</si>
  <si>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</si>
  <si>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</si>
  <si>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</si>
  <si>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</si>
  <si>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</si>
  <si>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</si>
  <si>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</si>
  <si>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</si>
  <si>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</si>
  <si>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</si>
  <si>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</si>
  <si>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</si>
  <si>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</si>
  <si>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</si>
  <si>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</si>
  <si>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</si>
  <si>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</si>
  <si>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</si>
  <si>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</si>
  <si>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</si>
  <si>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</si>
  <si>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</si>
  <si>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</si>
  <si>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</si>
  <si>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</si>
  <si>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</si>
  <si>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</si>
  <si>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</si>
  <si>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</si>
  <si>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</si>
  <si>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</si>
  <si>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</si>
  <si>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</si>
  <si>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</si>
  <si>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</si>
  <si>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</si>
  <si>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</si>
  <si>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</si>
  <si>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</si>
  <si>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</si>
  <si>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</si>
  <si>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</si>
  <si>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</si>
  <si>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</si>
  <si>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</si>
  <si>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</si>
  <si>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</si>
  <si>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</si>
  <si>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</si>
  <si>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</si>
  <si>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</si>
  <si>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</si>
  <si>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</si>
  <si>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</si>
  <si>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</si>
  <si>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</si>
  <si>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</si>
  <si>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</si>
  <si>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</si>
  <si>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</si>
  <si>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</si>
  <si>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</si>
  <si>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</si>
  <si>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</si>
  <si>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</si>
  <si>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</si>
  <si>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</si>
  <si>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</si>
  <si>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</si>
  <si>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</si>
  <si>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</si>
  <si>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</si>
  <si>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</si>
  <si>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</si>
  <si>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</si>
  <si>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</si>
  <si>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</si>
  <si>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</si>
  <si>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</si>
  <si>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</si>
  <si>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</si>
  <si>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</si>
  <si>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</si>
  <si>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</si>
  <si>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</si>
  <si>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</si>
  <si>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</si>
  <si>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</si>
  <si>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</si>
  <si>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</si>
  <si>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</si>
  <si>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</si>
  <si>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</si>
  <si>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</si>
  <si>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</si>
  <si>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</si>
  <si>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</si>
  <si>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</si>
  <si>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</si>
  <si>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</si>
  <si>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</si>
  <si>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</si>
  <si>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</si>
  <si>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</si>
  <si>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</si>
  <si>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</si>
  <si>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</si>
  <si>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</si>
  <si>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</si>
  <si>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</si>
  <si>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</si>
  <si>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</si>
  <si>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</si>
  <si>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</si>
  <si>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</si>
  <si>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</si>
  <si>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</si>
  <si>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</si>
  <si>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</si>
  <si>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</si>
  <si>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</si>
  <si>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</si>
  <si>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</si>
  <si>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</si>
  <si>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</si>
  <si>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</si>
  <si>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</si>
  <si>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</si>
  <si>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</si>
  <si>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</si>
  <si>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</si>
  <si>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</si>
  <si>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</si>
  <si>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</si>
  <si>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</si>
  <si>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</si>
  <si>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</si>
  <si>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</si>
  <si>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</si>
  <si>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</si>
  <si>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</si>
  <si>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</si>
  <si>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</si>
  <si>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</si>
  <si>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</si>
  <si>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</si>
  <si>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</si>
  <si>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</si>
  <si>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</si>
  <si>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</si>
  <si>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</si>
  <si>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</si>
  <si>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</si>
  <si>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</si>
  <si>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</si>
  <si>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</si>
  <si>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</si>
  <si>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</si>
  <si>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</si>
  <si>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</si>
  <si>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</si>
  <si>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</si>
  <si>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</si>
  <si>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</si>
  <si>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</si>
  <si>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</si>
  <si>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</si>
  <si>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</si>
  <si>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</si>
  <si>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</si>
  <si>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</si>
  <si>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</si>
  <si>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</si>
  <si>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</si>
  <si>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</si>
  <si>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</si>
  <si>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</si>
  <si>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</si>
  <si>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</si>
  <si>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</si>
  <si>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</si>
  <si>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</si>
  <si>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</si>
  <si>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</si>
  <si>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</si>
  <si>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</si>
  <si>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</si>
  <si>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</si>
  <si>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</si>
  <si>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</si>
  <si>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</si>
  <si>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</si>
  <si>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</si>
  <si>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</si>
  <si>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</si>
  <si>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</si>
  <si>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</si>
  <si>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</si>
  <si>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</si>
  <si>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</si>
  <si>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</si>
  <si>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</si>
  <si>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</si>
  <si>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</si>
  <si>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</si>
  <si>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</si>
  <si>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</si>
  <si>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</si>
  <si>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</si>
  <si>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</si>
  <si>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</si>
  <si>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</si>
  <si>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</si>
  <si>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</si>
  <si>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</si>
  <si>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</si>
  <si>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</si>
  <si>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</si>
  <si>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</si>
  <si>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</si>
  <si>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</si>
  <si>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</si>
  <si>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</si>
  <si>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</si>
  <si>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</si>
  <si>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</si>
  <si>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</si>
  <si>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</si>
  <si>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</si>
  <si>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</si>
  <si>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</si>
  <si>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</si>
  <si>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</si>
  <si>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</si>
  <si>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</si>
  <si>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</si>
  <si>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</si>
  <si>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</si>
  <si>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</si>
  <si>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</si>
  <si>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</si>
  <si>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</si>
  <si>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</si>
  <si>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</si>
  <si>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</si>
  <si>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</si>
  <si>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</si>
  <si>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</si>
  <si>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</si>
  <si>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</si>
  <si>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</si>
  <si>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</si>
  <si>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</si>
  <si>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</si>
  <si>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</si>
  <si>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</si>
  <si>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</si>
  <si>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</si>
  <si>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</si>
  <si>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</si>
  <si>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</si>
  <si>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</si>
  <si>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</si>
  <si>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</si>
  <si>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</si>
  <si>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</si>
  <si>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</si>
  <si>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</si>
  <si>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</si>
  <si>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</si>
  <si>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</si>
  <si>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</si>
  <si>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</si>
  <si>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</si>
  <si>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</si>
  <si>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</si>
  <si>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</si>
  <si>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</si>
  <si>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</si>
  <si>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</si>
  <si>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</si>
  <si>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</si>
  <si>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</si>
  <si>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</si>
  <si>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</si>
  <si>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</si>
  <si>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</si>
  <si>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</si>
  <si>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</si>
  <si>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</si>
  <si>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</si>
  <si>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</si>
  <si>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</si>
  <si>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</si>
  <si>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</si>
  <si>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</si>
  <si>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</si>
  <si>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</si>
  <si>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</si>
  <si>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</si>
  <si>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</si>
  <si>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</si>
  <si>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</si>
  <si>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</si>
  <si>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</si>
  <si>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</si>
  <si>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</si>
  <si>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</si>
  <si>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</si>
  <si>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</si>
  <si>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</si>
  <si>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</si>
  <si>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</si>
  <si>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</si>
  <si>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</si>
  <si>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</si>
  <si>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</si>
  <si>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</si>
  <si>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</si>
  <si>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</si>
  <si>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</si>
  <si>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</si>
  <si>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</si>
  <si>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</si>
  <si>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</si>
  <si>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</si>
  <si>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</si>
  <si>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</si>
  <si>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</si>
  <si>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</si>
  <si>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</si>
  <si>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</si>
  <si>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</si>
  <si>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</si>
  <si>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</si>
  <si>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</si>
  <si>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</si>
  <si>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</si>
  <si>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</si>
  <si>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</si>
  <si>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</si>
  <si>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</si>
  <si>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</si>
  <si>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</si>
  <si>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</si>
  <si>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</si>
  <si>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</si>
  <si>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</si>
  <si>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</si>
  <si>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</si>
  <si>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</si>
  <si>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</si>
  <si>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</si>
  <si>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</si>
  <si>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</si>
  <si>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</si>
  <si>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</si>
  <si>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</si>
  <si>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</si>
  <si>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</si>
  <si>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</si>
  <si>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</si>
  <si>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</si>
  <si>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</si>
  <si>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</si>
  <si>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</si>
  <si>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</si>
  <si>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</si>
  <si>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</si>
  <si>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</si>
  <si>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</si>
  <si>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</si>
  <si>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</si>
  <si>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</si>
  <si>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</si>
  <si>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</si>
  <si>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</si>
  <si>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</si>
  <si>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</si>
  <si>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</si>
  <si>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</si>
  <si>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</si>
  <si>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</si>
  <si>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</si>
  <si>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</si>
  <si>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</si>
  <si>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</si>
  <si>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</si>
  <si>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</si>
  <si>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</si>
  <si>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</si>
  <si>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</si>
  <si>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</si>
  <si>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</si>
  <si>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</si>
  <si>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</si>
  <si>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</si>
  <si>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</si>
  <si>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</si>
  <si>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</si>
  <si>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</si>
  <si>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</si>
  <si>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</si>
  <si>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</si>
  <si>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</si>
  <si>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</si>
  <si>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</si>
  <si>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</si>
  <si>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</si>
  <si>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</si>
  <si>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</si>
  <si>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</si>
  <si>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</si>
  <si>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</si>
  <si>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</si>
  <si>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</si>
  <si>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</si>
  <si>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</si>
  <si>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</si>
  <si>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</si>
  <si>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</si>
  <si>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</si>
  <si>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</si>
  <si>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</si>
  <si>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</si>
  <si>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</si>
  <si>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</si>
  <si>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</si>
  <si>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</si>
  <si>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</si>
  <si>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</si>
  <si>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</si>
  <si>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</si>
  <si>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</si>
  <si>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</si>
  <si>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</si>
  <si>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</si>
  <si>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</si>
  <si>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</si>
  <si>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</si>
  <si>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</si>
  <si>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</si>
  <si>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</si>
  <si>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</si>
  <si>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</si>
  <si>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</si>
  <si>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</si>
  <si>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</si>
  <si>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</si>
  <si>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</si>
  <si>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</si>
  <si>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</si>
  <si>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</si>
  <si>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</si>
  <si>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</si>
  <si>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</si>
  <si>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</si>
  <si>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</si>
  <si>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</si>
  <si>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</si>
  <si>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</si>
  <si>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</si>
  <si>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</si>
  <si>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</si>
  <si>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</si>
  <si>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</si>
  <si>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</si>
  <si>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</si>
  <si>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</si>
  <si>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</si>
  <si>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</si>
  <si>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</si>
  <si>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</si>
  <si>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</si>
  <si>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</si>
  <si>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</si>
  <si>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</si>
  <si>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</si>
  <si>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</si>
  <si>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</si>
  <si>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</si>
  <si>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</si>
  <si>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</si>
  <si>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</si>
  <si>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</si>
  <si>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</si>
  <si>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</si>
  <si>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</si>
  <si>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</si>
  <si>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</si>
  <si>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</si>
  <si>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</si>
  <si>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</si>
  <si>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</si>
  <si>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</si>
  <si>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</si>
  <si>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</si>
  <si>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</si>
  <si>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</si>
  <si>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</si>
  <si>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</si>
  <si>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</si>
  <si>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</si>
  <si>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</si>
  <si>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</si>
  <si>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</si>
  <si>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</si>
  <si>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</si>
  <si>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</si>
  <si>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</si>
  <si>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</si>
  <si>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</si>
  <si>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</si>
  <si>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</si>
  <si>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</si>
  <si>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</si>
  <si>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</si>
  <si>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</si>
  <si>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</si>
  <si>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</si>
  <si>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</si>
  <si>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</si>
  <si>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</si>
  <si>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</si>
  <si>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</si>
  <si>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</si>
  <si>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</si>
  <si>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</si>
  <si>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</si>
  <si>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</si>
  <si>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</si>
  <si>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</si>
  <si>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</si>
  <si>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</si>
  <si>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</si>
  <si>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</si>
  <si>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</si>
  <si>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</si>
  <si>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</si>
  <si>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</si>
  <si>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</si>
  <si>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</si>
  <si>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</si>
  <si>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</si>
  <si>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</si>
  <si>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</si>
  <si>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</si>
  <si>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</si>
  <si>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</si>
  <si>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</si>
  <si>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</si>
  <si>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</si>
  <si>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</si>
  <si>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</si>
  <si>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</si>
  <si>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</si>
  <si>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</si>
  <si>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</si>
  <si>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</si>
  <si>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</si>
  <si>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</si>
  <si>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</si>
  <si>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</si>
  <si>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</si>
  <si>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</si>
  <si>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</si>
  <si>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</si>
  <si>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</si>
  <si>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</si>
  <si>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</si>
  <si>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</si>
  <si>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</si>
  <si>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</si>
  <si>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</si>
  <si>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</si>
  <si>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</si>
  <si>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</si>
  <si>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</si>
  <si>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</si>
  <si>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</si>
  <si>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</si>
  <si>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</si>
  <si>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</si>
  <si>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</si>
  <si>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</si>
  <si>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</si>
  <si>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</si>
  <si>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</si>
  <si>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</si>
  <si>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</si>
  <si>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</si>
  <si>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</si>
  <si>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</si>
  <si>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</si>
  <si>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</si>
  <si>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</si>
  <si>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</si>
  <si>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</si>
  <si>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</si>
  <si>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</si>
  <si>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</si>
  <si>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</si>
  <si>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</si>
  <si>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</si>
  <si>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</si>
  <si>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</si>
  <si>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</si>
  <si>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</si>
  <si>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</si>
  <si>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</si>
  <si>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</si>
  <si>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</si>
  <si>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</si>
  <si>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</si>
  <si>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</si>
  <si>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</si>
  <si>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</si>
  <si>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</si>
  <si>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</si>
  <si>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</si>
  <si>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</si>
  <si>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</si>
  <si>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</si>
  <si>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</si>
  <si>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</si>
  <si>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</si>
  <si>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</si>
  <si>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</si>
  <si>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</si>
  <si>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</si>
  <si>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</si>
  <si>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</si>
  <si>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</si>
  <si>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</si>
  <si>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</si>
  <si>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</si>
  <si>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</si>
  <si>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</si>
  <si>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</si>
  <si>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</si>
  <si>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</si>
  <si>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</si>
  <si>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</si>
  <si>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</si>
  <si>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</si>
  <si>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</si>
  <si>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</si>
  <si>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</si>
  <si>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</si>
  <si>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</si>
  <si>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</si>
  <si>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</si>
  <si>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</si>
  <si>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</si>
  <si>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</si>
  <si>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</si>
  <si>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</si>
  <si>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</si>
  <si>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</si>
  <si>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</si>
  <si>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</si>
  <si>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</si>
  <si>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</si>
  <si>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</si>
  <si>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</si>
  <si>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</si>
  <si>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</si>
  <si>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</si>
  <si>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</si>
  <si>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</si>
  <si>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</si>
  <si>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</si>
  <si>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</si>
  <si>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</si>
  <si>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</si>
  <si>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</si>
  <si>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</si>
  <si>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</si>
  <si>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</si>
  <si>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</si>
  <si>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</si>
  <si>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</si>
  <si>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</si>
  <si>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</si>
  <si>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</si>
  <si>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</si>
  <si>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</si>
  <si>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</si>
  <si>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</si>
  <si>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</si>
  <si>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</si>
  <si>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</si>
  <si>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</si>
  <si>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</si>
  <si>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</si>
  <si>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</si>
  <si>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</si>
  <si>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</si>
  <si>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</si>
  <si>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</si>
  <si>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</si>
  <si>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</si>
  <si>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</si>
  <si>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</si>
  <si>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</si>
  <si>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</si>
  <si>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</si>
  <si>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</si>
  <si>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</si>
  <si>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</si>
  <si>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</si>
  <si>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</si>
  <si>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</si>
  <si>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</si>
  <si>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</si>
  <si>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</si>
  <si>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</si>
  <si>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</si>
  <si>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</si>
  <si>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</si>
  <si>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</si>
  <si>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</si>
  <si>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</si>
  <si>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</si>
  <si>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</si>
  <si>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</si>
  <si>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</si>
  <si>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</si>
  <si>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</si>
  <si>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</si>
  <si>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</si>
  <si>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</si>
  <si>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</si>
  <si>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</si>
  <si>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</si>
  <si>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</si>
  <si>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</si>
  <si>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</si>
  <si>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</si>
  <si>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</si>
  <si>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</si>
  <si>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</si>
  <si>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</si>
  <si>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</si>
  <si>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</si>
  <si>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</si>
  <si>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</si>
  <si>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</si>
  <si>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</si>
  <si>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</si>
  <si>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</si>
  <si>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</si>
  <si>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</si>
  <si>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</si>
  <si>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</si>
  <si>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</si>
  <si>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</si>
  <si>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</si>
  <si>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</si>
  <si>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</si>
  <si>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</si>
  <si>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</si>
  <si>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</si>
  <si>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</si>
  <si>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</si>
  <si>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</si>
  <si>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</si>
  <si>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</si>
  <si>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</si>
  <si>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</si>
  <si>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</si>
  <si>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</si>
  <si>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</si>
  <si>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</si>
  <si>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</si>
  <si>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</si>
  <si>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</si>
  <si>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</si>
  <si>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</si>
  <si>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</si>
  <si>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</si>
  <si>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</si>
  <si>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</si>
  <si>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</si>
  <si>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</si>
  <si>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</si>
  <si>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</si>
  <si>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</si>
  <si>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</si>
  <si>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</si>
  <si>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</si>
  <si>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</si>
  <si>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</si>
  <si>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</si>
  <si>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</si>
  <si>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</si>
  <si>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</si>
  <si>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</si>
  <si>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</si>
  <si>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</si>
  <si>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</si>
  <si>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</si>
  <si>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</si>
  <si>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</si>
  <si>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</si>
  <si>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</si>
  <si>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</si>
  <si>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</si>
  <si>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</si>
  <si>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</si>
  <si>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</si>
  <si>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</si>
  <si>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</si>
  <si>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</si>
  <si>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</si>
  <si>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</si>
  <si>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</si>
  <si>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</si>
  <si>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</si>
  <si>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</si>
  <si>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</si>
  <si>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</si>
  <si>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</si>
  <si>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</si>
  <si>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</si>
  <si>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</si>
  <si>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</si>
  <si>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</si>
  <si>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</si>
  <si>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</si>
  <si>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</si>
  <si>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</si>
  <si>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</si>
  <si>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</si>
  <si>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</si>
  <si>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</si>
  <si>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</si>
  <si>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</si>
  <si>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</si>
  <si>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</si>
  <si>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</si>
  <si>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</si>
  <si>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</si>
  <si>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</si>
  <si>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</si>
  <si>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</si>
  <si>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</si>
  <si>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</si>
  <si>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</si>
  <si>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</si>
  <si>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</si>
  <si>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</si>
  <si>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</si>
  <si>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</si>
  <si>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</si>
  <si>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</si>
  <si>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</si>
  <si>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</si>
  <si>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</si>
  <si>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</si>
  <si>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</si>
  <si>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</si>
  <si>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</si>
  <si>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</si>
  <si>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</si>
  <si>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</si>
  <si>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</si>
  <si>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</si>
  <si>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</si>
  <si>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</si>
  <si>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</si>
  <si>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</si>
  <si>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</si>
  <si>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</si>
  <si>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</si>
  <si>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</si>
  <si>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</si>
  <si>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</si>
  <si>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</si>
  <si>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</si>
  <si>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</si>
  <si>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</si>
  <si>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</si>
  <si>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</si>
  <si>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</si>
  <si>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</si>
  <si>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</si>
  <si>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</si>
  <si>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</si>
  <si>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</si>
  <si>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</si>
  <si>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</si>
  <si>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</si>
  <si>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</si>
  <si>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</si>
  <si>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</si>
  <si>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</si>
  <si>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</si>
  <si>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</si>
  <si>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</si>
  <si>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</si>
  <si>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</si>
  <si>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</si>
  <si>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</si>
  <si>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</si>
  <si>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</si>
  <si>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</si>
  <si>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</si>
  <si>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</si>
  <si>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</si>
  <si>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</si>
  <si>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</si>
  <si>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</si>
  <si>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</si>
  <si>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</si>
  <si>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</si>
  <si>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</si>
  <si>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</si>
  <si>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</si>
  <si>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</si>
  <si>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</si>
  <si>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</si>
  <si>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</si>
  <si>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</si>
  <si>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</si>
  <si>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</si>
  <si>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</si>
  <si>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</si>
  <si>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</si>
  <si>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</si>
  <si>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</si>
  <si>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</si>
  <si>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</si>
  <si>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</si>
  <si>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</si>
  <si>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</si>
  <si>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</si>
  <si>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</si>
  <si>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</si>
  <si>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</si>
  <si>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</si>
  <si>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</si>
  <si>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</si>
  <si>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</si>
  <si>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</si>
  <si>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</si>
  <si>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</si>
  <si>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</si>
  <si>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</si>
  <si>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</si>
  <si>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</si>
  <si>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</si>
  <si>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</si>
  <si>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</si>
  <si>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</si>
  <si>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</si>
  <si>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</si>
  <si>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</si>
  <si>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</si>
  <si>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</si>
  <si>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</si>
  <si>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</si>
  <si>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</si>
  <si>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</si>
  <si>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</si>
  <si>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</si>
  <si>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</si>
  <si>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</si>
  <si>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</si>
  <si>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</si>
  <si>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</si>
  <si>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</si>
  <si>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</si>
  <si>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</si>
  <si>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</si>
  <si>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</si>
  <si>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</si>
  <si>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</si>
  <si>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</si>
  <si>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</si>
  <si>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</si>
  <si>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</si>
  <si>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</si>
  <si>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</si>
  <si>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</si>
  <si>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</si>
  <si>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</si>
  <si>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</si>
  <si>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</si>
  <si>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</si>
  <si>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</si>
  <si>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</si>
  <si>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</si>
  <si>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</si>
  <si>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</si>
  <si>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</si>
  <si>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</si>
  <si>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</si>
  <si>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</si>
  <si>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</si>
  <si>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</si>
  <si>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</si>
  <si>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</si>
  <si>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</si>
  <si>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</si>
  <si>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</si>
  <si>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</si>
  <si>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</si>
  <si>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</si>
  <si>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</si>
  <si>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</si>
  <si>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</si>
  <si>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</si>
  <si>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</si>
  <si>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</si>
  <si>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</si>
  <si>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</si>
  <si>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</si>
  <si>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</si>
  <si>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</si>
  <si>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</si>
  <si>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</si>
  <si>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</si>
  <si>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</si>
  <si>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</si>
  <si>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</si>
  <si>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</si>
  <si>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</si>
  <si>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</si>
  <si>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</si>
  <si>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</si>
  <si>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</si>
  <si>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</si>
  <si>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</si>
  <si>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</si>
  <si>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</si>
  <si>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</si>
  <si>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</si>
  <si>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</si>
  <si>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</si>
  <si>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</si>
  <si>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</si>
  <si>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</si>
  <si>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</si>
  <si>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</si>
  <si>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</si>
  <si>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</si>
  <si>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</si>
  <si>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</si>
  <si>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</si>
  <si>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</si>
  <si>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</si>
  <si>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</si>
  <si>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</si>
  <si>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</si>
  <si>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</si>
  <si>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</si>
  <si>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</si>
  <si>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</si>
  <si>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</si>
  <si>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</si>
  <si>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</si>
  <si>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</si>
  <si>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</si>
  <si>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</si>
  <si>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</si>
  <si>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</si>
  <si>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</si>
  <si>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</si>
  <si>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</si>
  <si>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</si>
  <si>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</si>
  <si>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</si>
  <si>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</si>
  <si>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</si>
  <si>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</si>
  <si>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</si>
  <si>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</si>
  <si>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</si>
  <si>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</si>
  <si>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</si>
  <si>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</si>
  <si>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</si>
  <si>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</si>
  <si>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</si>
  <si>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</si>
  <si>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</si>
  <si>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</si>
  <si>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</si>
  <si>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</si>
  <si>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</si>
  <si>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</si>
  <si>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</si>
  <si>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</si>
  <si>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</si>
  <si>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</si>
  <si>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</si>
  <si>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</si>
  <si>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</si>
  <si>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</si>
  <si>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</si>
  <si>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</si>
  <si>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</si>
  <si>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</si>
  <si>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</si>
  <si>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</si>
  <si>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</si>
  <si>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</si>
  <si>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</si>
  <si>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</si>
  <si>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</si>
  <si>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</si>
  <si>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</si>
  <si>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</si>
  <si>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</si>
  <si>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</si>
  <si>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</si>
  <si>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</si>
  <si>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</si>
  <si>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</si>
  <si>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</si>
  <si>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</si>
  <si>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</si>
  <si>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</si>
  <si>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</si>
  <si>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</si>
  <si>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</si>
  <si>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</si>
  <si>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</si>
  <si>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</si>
  <si>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</si>
  <si>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</si>
  <si>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</si>
  <si>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</si>
  <si>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</si>
  <si>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</si>
  <si>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</si>
  <si>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</si>
  <si>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</si>
  <si>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</si>
  <si>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</si>
  <si>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</si>
  <si>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</si>
  <si>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</si>
  <si>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</si>
  <si>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</si>
  <si>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</si>
  <si>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</si>
  <si>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</si>
  <si>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</si>
  <si>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</si>
  <si>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</si>
  <si>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</si>
  <si>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</si>
  <si>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</si>
  <si>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</si>
  <si>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</si>
  <si>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</si>
  <si>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</si>
  <si>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</si>
  <si>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</si>
  <si>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</si>
  <si>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</si>
  <si>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</si>
  <si>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</si>
  <si>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</si>
  <si>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</si>
  <si>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</si>
  <si>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</si>
  <si>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</si>
  <si>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</si>
  <si>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</si>
  <si>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</si>
  <si>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</si>
  <si>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</si>
  <si>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</si>
  <si>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</si>
  <si>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</si>
  <si>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</si>
  <si>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</si>
  <si>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</si>
  <si>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</si>
  <si>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</si>
  <si>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</si>
  <si>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</si>
  <si>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</si>
  <si>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</si>
  <si>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</si>
  <si>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</si>
  <si>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</si>
  <si>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</si>
  <si>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</si>
  <si>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</si>
  <si>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</si>
  <si>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</si>
  <si>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</si>
  <si>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</si>
  <si>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</si>
  <si>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</si>
  <si>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</si>
  <si>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</si>
  <si>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</si>
  <si>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</si>
  <si>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</si>
  <si>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</si>
  <si>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</si>
  <si>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</si>
  <si>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</si>
  <si>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</si>
  <si>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</si>
  <si>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</si>
  <si>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</si>
  <si>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</si>
  <si>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</si>
  <si>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</si>
  <si>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</si>
  <si>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</si>
  <si>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</si>
  <si>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</si>
  <si>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</si>
  <si>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</si>
  <si>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</si>
  <si>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</si>
  <si>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</si>
  <si>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</si>
  <si>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</si>
  <si>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</si>
  <si>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</si>
  <si>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</si>
  <si>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</si>
  <si>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</si>
  <si>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</si>
  <si>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</si>
  <si>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</si>
  <si>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</si>
  <si>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</si>
  <si>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</si>
  <si>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</si>
  <si>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</si>
  <si>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</si>
  <si>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</si>
  <si>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</si>
  <si>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</si>
  <si>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</si>
  <si>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</si>
  <si>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</si>
  <si>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</si>
  <si>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</si>
  <si>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</si>
  <si>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</si>
  <si>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</si>
  <si>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</si>
  <si>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</si>
  <si>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</si>
  <si>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</si>
  <si>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</si>
  <si>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</si>
  <si>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</si>
  <si>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</si>
  <si>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</si>
  <si>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</si>
  <si>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</si>
  <si>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</si>
  <si>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</si>
  <si>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</si>
  <si>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</si>
  <si>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</si>
  <si>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</si>
  <si>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</si>
  <si>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</si>
  <si>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</si>
  <si>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</si>
  <si>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</si>
  <si>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</si>
  <si>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</si>
  <si>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</si>
  <si>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</si>
  <si>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</si>
  <si>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</si>
  <si>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</si>
  <si>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</si>
  <si>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</si>
  <si>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</si>
  <si>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</si>
  <si>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</si>
  <si>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</si>
  <si>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</si>
  <si>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</si>
  <si>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</si>
  <si>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</si>
  <si>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</si>
  <si>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</si>
  <si>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</si>
  <si>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</si>
  <si>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</si>
  <si>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</si>
  <si>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</si>
  <si>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</si>
  <si>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</si>
  <si>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</si>
  <si>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</si>
  <si>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</si>
  <si>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</si>
  <si>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</si>
  <si>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</si>
  <si>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</si>
  <si>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</si>
  <si>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</si>
  <si>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</si>
  <si>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</si>
  <si>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</si>
  <si>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</si>
  <si>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</si>
  <si>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</si>
  <si>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</si>
  <si>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</si>
  <si>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</si>
  <si>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</si>
  <si>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</si>
  <si>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</si>
  <si>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</si>
  <si>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</si>
  <si>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</si>
  <si>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</si>
  <si>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</si>
  <si>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</si>
  <si>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</si>
  <si>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</si>
  <si>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</si>
  <si>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</si>
  <si>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</si>
  <si>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</si>
  <si>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</si>
  <si>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</si>
  <si>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</si>
  <si>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</si>
  <si>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</si>
  <si>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</si>
  <si>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</si>
  <si>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</si>
  <si>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</si>
  <si>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</si>
  <si>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</si>
  <si>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</si>
  <si>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</si>
  <si>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</si>
  <si>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</si>
  <si>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</si>
  <si>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</si>
  <si>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</si>
  <si>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</si>
  <si>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</si>
  <si>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</si>
  <si>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</si>
  <si>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</si>
  <si>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</si>
  <si>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</si>
  <si>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</si>
  <si>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</si>
  <si>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</si>
  <si>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</si>
  <si>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</si>
  <si>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</si>
  <si>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</si>
  <si>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</si>
  <si>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</si>
  <si>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</si>
  <si>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</si>
  <si>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</si>
  <si>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</si>
  <si>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</si>
  <si>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</si>
  <si>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</si>
  <si>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</si>
  <si>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</si>
  <si>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</si>
  <si>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</si>
  <si>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</si>
  <si>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</si>
  <si>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</si>
  <si>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</si>
  <si>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</si>
  <si>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</si>
  <si>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</si>
  <si>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</si>
  <si>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</si>
  <si>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</si>
  <si>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</si>
  <si>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</si>
  <si>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</si>
  <si>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</si>
  <si>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</si>
  <si>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</si>
  <si>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</si>
  <si>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</si>
  <si>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</si>
  <si>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</si>
  <si>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</si>
  <si>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</si>
  <si>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</si>
  <si>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</si>
  <si>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</si>
  <si>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</si>
  <si>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</si>
  <si>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</si>
  <si>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</si>
  <si>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</si>
  <si>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</si>
  <si>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</si>
  <si>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</si>
  <si>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</si>
  <si>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</si>
  <si>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</si>
  <si>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</si>
  <si>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</si>
  <si>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</si>
  <si>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</si>
  <si>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</si>
  <si>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</si>
  <si>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</si>
  <si>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</si>
  <si>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</si>
  <si>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</si>
  <si>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</si>
  <si>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</si>
  <si>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</si>
  <si>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</si>
  <si>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</si>
  <si>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</si>
  <si>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</si>
  <si>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</si>
  <si>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</si>
  <si>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</si>
  <si>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</si>
  <si>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</si>
  <si>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</si>
  <si>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</si>
  <si>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</si>
  <si>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</si>
  <si>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</si>
  <si>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</si>
  <si>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</si>
  <si>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</si>
  <si>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</si>
  <si>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</si>
  <si>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</si>
  <si>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</si>
  <si>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</si>
  <si>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</si>
  <si>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</si>
  <si>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</si>
  <si>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</si>
  <si>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</si>
  <si>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</si>
  <si>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</si>
  <si>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</si>
  <si>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</si>
  <si>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</si>
  <si>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</si>
  <si>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</si>
  <si>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</si>
  <si>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</si>
  <si>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</si>
  <si>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</si>
  <si>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</si>
  <si>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</si>
  <si>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</si>
  <si>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</si>
  <si>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</si>
  <si>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</si>
  <si>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</si>
  <si>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</si>
  <si>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</si>
  <si>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</si>
  <si>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</si>
  <si>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</si>
  <si>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</si>
  <si>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</si>
  <si>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</si>
  <si>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</si>
  <si>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</si>
  <si>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</si>
  <si>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</si>
  <si>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</si>
  <si>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</si>
  <si>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</si>
  <si>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</si>
  <si>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</si>
  <si>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</si>
  <si>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</si>
  <si>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</si>
  <si>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</si>
  <si>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</si>
  <si>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</si>
  <si>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</si>
  <si>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</si>
  <si>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</si>
  <si>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</si>
  <si>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</si>
  <si>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</si>
  <si>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</si>
  <si>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</si>
  <si>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</si>
  <si>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</si>
  <si>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</si>
  <si>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</si>
  <si>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</si>
  <si>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</si>
  <si>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</si>
  <si>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</si>
  <si>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</si>
  <si>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</si>
  <si>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</si>
  <si>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</si>
  <si>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</si>
  <si>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</si>
  <si>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</si>
  <si>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</si>
  <si>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</si>
  <si>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</si>
  <si>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</si>
  <si>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</si>
  <si>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</si>
  <si>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</si>
  <si>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</si>
  <si>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</si>
  <si>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</si>
  <si>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</si>
  <si>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</si>
  <si>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</si>
  <si>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</si>
  <si>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</si>
  <si>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</si>
  <si>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</si>
  <si>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</si>
  <si>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</si>
  <si>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</si>
  <si>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</si>
  <si>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</si>
  <si>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</si>
  <si>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</si>
  <si>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</si>
  <si>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</si>
  <si>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</si>
  <si>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</si>
  <si>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</si>
  <si>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</si>
  <si>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</si>
  <si>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</si>
  <si>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</si>
  <si>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</si>
  <si>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</si>
  <si>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</si>
  <si>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</si>
  <si>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</si>
  <si>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</si>
  <si>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</si>
  <si>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</si>
  <si>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</si>
  <si>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</si>
  <si>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</si>
  <si>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</si>
  <si>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</si>
  <si>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</si>
  <si>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</si>
  <si>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</si>
  <si>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</si>
  <si>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</si>
  <si>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</si>
  <si>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</si>
  <si>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</si>
  <si>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</si>
  <si>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</si>
  <si>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</si>
  <si>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</si>
  <si>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</si>
  <si>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</si>
  <si>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</si>
  <si>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</si>
  <si>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</si>
  <si>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</si>
  <si>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</si>
  <si>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</si>
  <si>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</si>
  <si>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</si>
  <si>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</si>
  <si>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</si>
  <si>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</si>
  <si>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</si>
  <si>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</si>
  <si>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</si>
  <si>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</si>
  <si>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</si>
  <si>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</si>
  <si>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</si>
  <si>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</si>
  <si>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</si>
  <si>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</si>
  <si>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</si>
  <si>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</si>
  <si>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</si>
  <si>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</si>
  <si>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</si>
  <si>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</si>
  <si>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</si>
  <si>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</si>
  <si>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</si>
  <si>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</si>
  <si>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</si>
  <si>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</si>
  <si>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</si>
  <si>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</si>
  <si>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</si>
  <si>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</si>
  <si>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</si>
  <si>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</si>
  <si>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</si>
  <si>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</si>
  <si>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</si>
  <si>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</si>
  <si>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</si>
  <si>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</si>
  <si>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</si>
  <si>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</si>
  <si>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</si>
  <si>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</si>
  <si>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</si>
  <si>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</si>
  <si>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</si>
  <si>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</si>
  <si>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</si>
  <si>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</si>
  <si>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</si>
  <si>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</si>
  <si>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</si>
  <si>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</si>
  <si>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</si>
  <si>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</si>
  <si>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</si>
  <si>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</si>
  <si>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</si>
  <si>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</si>
  <si>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</si>
  <si>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</si>
  <si>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</si>
  <si>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</si>
  <si>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</si>
  <si>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</si>
  <si>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</si>
  <si>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</si>
  <si>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</si>
  <si>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</si>
  <si>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</si>
  <si>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</si>
  <si>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</si>
  <si>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</si>
  <si>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</si>
  <si>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</si>
  <si>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</si>
  <si>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</si>
  <si>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</si>
  <si>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</si>
  <si>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</si>
  <si>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</si>
  <si>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</si>
  <si>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</si>
  <si>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</si>
  <si>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</si>
  <si>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</si>
  <si>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</si>
  <si>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</si>
  <si>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</si>
  <si>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</si>
  <si>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</si>
  <si>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</si>
  <si>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</si>
  <si>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</si>
  <si>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</si>
  <si>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</si>
  <si>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</si>
  <si>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</si>
  <si>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</si>
  <si>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</si>
  <si>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</si>
  <si>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</si>
  <si>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</si>
  <si>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</si>
  <si>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</si>
  <si>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</si>
  <si>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</si>
  <si>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</si>
  <si>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</si>
  <si>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</si>
  <si>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</si>
  <si>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</si>
  <si>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</si>
  <si>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</si>
  <si>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</si>
  <si>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</si>
  <si>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</si>
  <si>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</si>
  <si>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</si>
  <si>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</si>
  <si>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</si>
  <si>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</si>
  <si>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</si>
  <si>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</si>
  <si>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</si>
  <si>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</si>
  <si>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</si>
  <si>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</si>
  <si>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</si>
  <si>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</si>
  <si>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</si>
  <si>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</si>
  <si>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</si>
  <si>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</si>
  <si>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</si>
  <si>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</si>
  <si>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</si>
  <si>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</si>
  <si>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</si>
  <si>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</si>
  <si>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</si>
  <si>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</si>
  <si>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</si>
  <si>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</si>
  <si>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</si>
  <si>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</si>
  <si>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</si>
  <si>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</si>
  <si>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</si>
  <si>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</si>
  <si>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</si>
  <si>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</si>
  <si>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</si>
  <si>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</si>
  <si>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</si>
  <si>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</si>
  <si>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</si>
  <si>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</si>
  <si>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</si>
  <si>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</si>
  <si>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</si>
  <si>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</si>
  <si>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</si>
  <si>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</si>
  <si>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</si>
  <si>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</si>
  <si>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</si>
  <si>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</si>
  <si>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</si>
  <si>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</si>
  <si>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</si>
  <si>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</si>
  <si>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</si>
  <si>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</si>
  <si>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</si>
  <si>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</si>
  <si>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</si>
  <si>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</si>
  <si>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</si>
  <si>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</si>
  <si>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</si>
  <si>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</si>
  <si>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</si>
  <si>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</si>
  <si>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</si>
  <si>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</si>
  <si>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</si>
  <si>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</si>
  <si>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</si>
  <si>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</si>
  <si>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</si>
  <si>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</si>
  <si>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</si>
  <si>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</si>
  <si>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</si>
  <si>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</si>
  <si>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</si>
  <si>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</si>
  <si>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</si>
  <si>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</si>
  <si>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</si>
  <si>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</si>
  <si>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</si>
  <si>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</si>
  <si>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</si>
  <si>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</si>
  <si>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</si>
  <si>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</si>
  <si>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</si>
  <si>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</si>
  <si>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</si>
  <si>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</si>
  <si>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</si>
  <si>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</si>
  <si>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</si>
  <si>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</si>
  <si>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</si>
  <si>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</si>
  <si>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</si>
  <si>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</si>
  <si>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</si>
  <si>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</si>
  <si>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</si>
  <si>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</si>
  <si>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</si>
  <si>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</si>
  <si>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</si>
  <si>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</si>
  <si>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</si>
  <si>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</si>
  <si>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</si>
  <si>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</si>
  <si>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</si>
  <si>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</si>
  <si>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</si>
  <si>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</si>
  <si>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</si>
  <si>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</si>
  <si>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</si>
  <si>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</si>
  <si>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</si>
  <si>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</si>
  <si>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</si>
  <si>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</si>
  <si>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</si>
  <si>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</si>
  <si>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</si>
  <si>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</si>
  <si>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</si>
  <si>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</si>
  <si>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</si>
  <si>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</si>
  <si>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</si>
  <si>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</si>
  <si>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</si>
  <si>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</si>
  <si>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</si>
  <si>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</si>
  <si>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</si>
  <si>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</si>
  <si>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</si>
  <si>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</si>
  <si>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</si>
  <si>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</si>
  <si>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</si>
  <si>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</si>
  <si>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</si>
  <si>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</si>
  <si>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</si>
  <si>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</si>
  <si>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</si>
  <si>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</si>
  <si>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</si>
  <si>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</si>
  <si>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</si>
  <si>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</si>
  <si>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</si>
  <si>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</si>
  <si>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</si>
  <si>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</si>
  <si>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</si>
  <si>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</si>
  <si>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</si>
  <si>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</si>
  <si>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</si>
  <si>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</si>
  <si>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</si>
  <si>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</si>
  <si>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</si>
  <si>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</si>
  <si>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</si>
  <si>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</si>
  <si>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</si>
  <si>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</si>
  <si>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</si>
  <si>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</si>
  <si>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</si>
  <si>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</si>
  <si>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</si>
  <si>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</si>
  <si>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</si>
  <si>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</si>
  <si>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</si>
  <si>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</si>
  <si>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</si>
  <si>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</si>
  <si>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</si>
  <si>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</si>
  <si>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</si>
  <si>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</si>
  <si>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</si>
  <si>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</si>
  <si>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</si>
  <si>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</si>
  <si>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</si>
  <si>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</si>
  <si>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</si>
  <si>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</si>
  <si>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</si>
  <si>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</si>
  <si>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</si>
  <si>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</si>
  <si>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</si>
  <si>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</si>
  <si>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</si>
  <si>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</si>
  <si>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</si>
  <si>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</si>
  <si>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</si>
  <si>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</si>
  <si>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</si>
  <si>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</si>
  <si>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</si>
  <si>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</si>
  <si>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</si>
  <si>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</si>
  <si>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</si>
  <si>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</si>
  <si>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</si>
  <si>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</si>
  <si>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</si>
  <si>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</si>
  <si>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</si>
  <si>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</si>
  <si>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</si>
  <si>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</si>
  <si>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</si>
  <si>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</si>
  <si>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</si>
  <si>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</si>
  <si>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</si>
  <si>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</si>
  <si>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</si>
  <si>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</si>
  <si>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</si>
  <si>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</si>
  <si>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</si>
  <si>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</si>
  <si>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</si>
  <si>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</si>
  <si>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</si>
  <si>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</si>
  <si>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</si>
  <si>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</si>
  <si>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</si>
  <si>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</si>
  <si>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</si>
  <si>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</si>
  <si>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</si>
  <si>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</si>
  <si>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</si>
  <si>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</si>
  <si>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</si>
  <si>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</si>
  <si>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</si>
  <si>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</si>
  <si>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</si>
  <si>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</si>
  <si>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</si>
  <si>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</si>
  <si>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</si>
  <si>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</si>
  <si>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</si>
  <si>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</si>
  <si>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</si>
  <si>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</si>
  <si>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</si>
  <si>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</si>
  <si>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</si>
  <si>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</si>
  <si>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</si>
  <si>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</si>
  <si>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</si>
  <si>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</si>
  <si>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</si>
  <si>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</si>
  <si>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</si>
  <si>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</si>
  <si>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</si>
  <si>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</si>
  <si>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</si>
  <si>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</si>
  <si>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</si>
  <si>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</si>
  <si>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</si>
  <si>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</si>
  <si>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</si>
  <si>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</si>
  <si>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</si>
  <si>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</si>
  <si>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</si>
  <si>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</si>
  <si>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</si>
  <si>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</si>
  <si>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</si>
  <si>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</si>
  <si>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</si>
  <si>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</si>
  <si>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</si>
  <si>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</si>
  <si>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</si>
  <si>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</si>
  <si>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</si>
  <si>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</si>
  <si>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</si>
  <si>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</si>
  <si>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</si>
  <si>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</si>
  <si>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</si>
  <si>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</si>
  <si>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</si>
  <si>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</si>
  <si>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</si>
  <si>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</si>
  <si>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</si>
  <si>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</si>
  <si>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</si>
  <si>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</si>
  <si>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</si>
  <si>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</si>
  <si>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</si>
  <si>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</si>
  <si>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</si>
  <si>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</si>
  <si>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</si>
  <si>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</si>
  <si>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</si>
  <si>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</si>
  <si>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</si>
  <si>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</si>
  <si>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</si>
  <si>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</si>
  <si>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</si>
  <si>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</si>
  <si>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</si>
  <si>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</si>
  <si>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</si>
  <si>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</si>
  <si>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</si>
  <si>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</si>
  <si>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</si>
  <si>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</si>
  <si>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</si>
  <si>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</si>
  <si>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</si>
  <si>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</si>
  <si>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</si>
  <si>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</si>
  <si>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</si>
  <si>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</si>
  <si>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</si>
  <si>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</si>
  <si>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</si>
  <si>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</si>
  <si>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</si>
  <si>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</si>
  <si>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</si>
  <si>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</si>
  <si>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</si>
  <si>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</si>
  <si>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</si>
  <si>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</si>
  <si>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</si>
  <si>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</si>
  <si>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</si>
  <si>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</si>
  <si>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</si>
  <si>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</si>
  <si>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</si>
  <si>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</si>
  <si>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</si>
  <si>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</si>
  <si>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</si>
  <si>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</si>
  <si>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</si>
  <si>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</si>
  <si>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</si>
  <si>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</si>
  <si>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</si>
  <si>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</si>
  <si>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</si>
  <si>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</si>
  <si>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</si>
  <si>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</si>
  <si>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</si>
  <si>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</si>
  <si>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</si>
  <si>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</si>
  <si>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</si>
  <si>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</si>
  <si>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</si>
  <si>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</si>
  <si>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</si>
  <si>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</si>
  <si>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</si>
  <si>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</si>
  <si>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</si>
  <si>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</si>
  <si>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</si>
  <si>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</si>
  <si>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</si>
  <si>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</si>
  <si>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</si>
  <si>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</si>
  <si>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</si>
  <si>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</si>
  <si>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</si>
  <si>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</si>
  <si>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</si>
  <si>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</si>
  <si>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</si>
  <si>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</si>
  <si>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</si>
  <si>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</si>
  <si>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</si>
  <si>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</si>
  <si>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</si>
  <si>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</si>
  <si>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</si>
  <si>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</si>
  <si>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</si>
  <si>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</si>
  <si>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</si>
  <si>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</si>
  <si>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</si>
  <si>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</si>
  <si>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</si>
  <si>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</si>
  <si>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</si>
  <si>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</si>
  <si>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</si>
  <si>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</si>
  <si>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</si>
  <si>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</si>
  <si>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</si>
  <si>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</si>
  <si>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</si>
  <si>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</si>
  <si>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</si>
  <si>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</si>
  <si>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</si>
  <si>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</si>
  <si>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</si>
  <si>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</si>
  <si>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</si>
  <si>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</si>
  <si>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</si>
  <si>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</si>
  <si>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</si>
  <si>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</si>
  <si>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</si>
  <si>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</si>
  <si>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</si>
  <si>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</si>
  <si>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</si>
  <si>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</si>
  <si>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</si>
  <si>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</si>
  <si>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</si>
  <si>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</si>
  <si>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</si>
  <si>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</si>
  <si>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</si>
  <si>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</si>
  <si>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</si>
  <si>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</si>
  <si>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</si>
  <si>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</si>
  <si>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</si>
  <si>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</si>
  <si>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</si>
  <si>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</si>
  <si>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</si>
  <si>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</si>
  <si>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</si>
  <si>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</si>
  <si>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</si>
  <si>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</si>
  <si>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</si>
  <si>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</si>
  <si>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</si>
  <si>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</si>
  <si>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</si>
  <si>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</si>
  <si>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</si>
  <si>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</si>
  <si>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</si>
  <si>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</si>
  <si>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</si>
  <si>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</si>
  <si>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</si>
  <si>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</si>
  <si>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</si>
  <si>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</si>
  <si>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</si>
  <si>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</si>
  <si>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</si>
  <si>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</si>
  <si>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</si>
  <si>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</si>
  <si>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</si>
  <si>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</si>
  <si>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</si>
  <si>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</si>
  <si>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</si>
  <si>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</si>
  <si>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</si>
  <si>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</si>
  <si>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</si>
  <si>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</si>
  <si>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</si>
  <si>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</si>
  <si>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</si>
  <si>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</si>
  <si>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</si>
  <si>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</si>
  <si>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</si>
  <si>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</si>
  <si>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</si>
  <si>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</si>
  <si>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</si>
  <si>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</si>
  <si>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</si>
  <si>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</si>
  <si>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</si>
  <si>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</si>
  <si>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</si>
  <si>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</si>
  <si>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</si>
  <si>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</si>
  <si>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</si>
  <si>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</si>
  <si>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</si>
  <si>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</si>
  <si>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</si>
  <si>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</si>
  <si>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</si>
  <si>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</si>
  <si>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</si>
  <si>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</si>
  <si>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</si>
  <si>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</si>
  <si>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</si>
  <si>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</si>
  <si>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</si>
  <si>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</si>
  <si>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</si>
  <si>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</si>
  <si>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</si>
  <si>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</si>
  <si>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</si>
  <si>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</si>
  <si>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</si>
  <si>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</si>
  <si>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</si>
  <si>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</si>
  <si>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</si>
  <si>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</si>
  <si>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</si>
  <si>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</si>
  <si>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</si>
  <si>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</si>
  <si>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</si>
  <si>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</si>
  <si>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</si>
  <si>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</si>
  <si>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</si>
  <si>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</si>
  <si>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</si>
  <si>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</si>
  <si>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</si>
  <si>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</si>
  <si>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</si>
  <si>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</si>
  <si>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</si>
  <si>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</si>
  <si>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</si>
  <si>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</si>
  <si>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</si>
  <si>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</si>
  <si>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</si>
  <si>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</si>
  <si>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</si>
  <si>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</si>
  <si>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</si>
  <si>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</si>
  <si>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</si>
  <si>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</si>
  <si>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</si>
  <si>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</si>
  <si>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</si>
  <si>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</si>
  <si>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</si>
  <si>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</si>
  <si>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</si>
  <si>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</si>
  <si>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</si>
  <si>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</si>
  <si>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</si>
  <si>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</si>
  <si>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</si>
  <si>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</si>
  <si>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</si>
  <si>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</si>
  <si>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</si>
  <si>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</si>
  <si>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</si>
  <si>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</si>
  <si>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</si>
  <si>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</si>
  <si>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</si>
  <si>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</si>
  <si>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</si>
  <si>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</si>
  <si>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</si>
  <si>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</si>
  <si>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</si>
  <si>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</si>
  <si>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</si>
  <si>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</si>
  <si>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</si>
  <si>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</si>
  <si>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</si>
  <si>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</si>
  <si>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</si>
  <si>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</si>
  <si>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</si>
  <si>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</si>
  <si>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</si>
  <si>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</si>
  <si>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</si>
  <si>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</si>
  <si>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</si>
  <si>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</si>
  <si>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</si>
  <si>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</si>
  <si>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</si>
  <si>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</si>
  <si>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</si>
  <si>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</si>
  <si>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</si>
  <si>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</si>
  <si>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</si>
  <si>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</si>
  <si>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</si>
  <si>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</si>
  <si>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</si>
  <si>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</si>
  <si>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</si>
  <si>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</si>
  <si>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</si>
  <si>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</si>
  <si>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</si>
  <si>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</si>
  <si>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</si>
  <si>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</si>
  <si>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</si>
  <si>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</si>
  <si>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</si>
  <si>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</si>
  <si>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</si>
  <si>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</si>
  <si>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</si>
  <si>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</si>
  <si>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</si>
  <si>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</si>
  <si>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</si>
  <si>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</si>
  <si>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</si>
  <si>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</si>
  <si>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</si>
  <si>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</si>
  <si>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</si>
  <si>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</si>
  <si>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</si>
  <si>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</si>
  <si>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</si>
  <si>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</si>
  <si>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</si>
  <si>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</si>
  <si>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</si>
  <si>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</si>
  <si>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</si>
  <si>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</si>
  <si>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</si>
  <si>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</si>
  <si>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</si>
  <si>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</si>
  <si>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</si>
  <si>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</si>
  <si>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</si>
  <si>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</si>
  <si>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</si>
  <si>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</si>
  <si>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</si>
  <si>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</si>
  <si>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</si>
  <si>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</si>
  <si>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</si>
  <si>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</si>
  <si>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</si>
  <si>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</si>
  <si>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</si>
  <si>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</si>
  <si>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</si>
  <si>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</si>
  <si>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</si>
  <si>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</si>
  <si>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</si>
  <si>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</si>
  <si>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</si>
  <si>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</si>
  <si>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</si>
  <si>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</si>
  <si>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</si>
  <si>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</si>
  <si>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</si>
  <si>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</si>
  <si>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</si>
  <si>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</si>
  <si>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</si>
  <si>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</si>
  <si>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</si>
  <si>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</si>
  <si>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</si>
  <si>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</si>
  <si>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</si>
  <si>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</si>
  <si>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</si>
  <si>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</si>
  <si>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</si>
  <si>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</si>
  <si>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</si>
  <si>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</si>
  <si>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</si>
  <si>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</si>
  <si>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</si>
  <si>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</si>
  <si>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</si>
  <si>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</si>
  <si>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</si>
  <si>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</si>
  <si>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</si>
  <si>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</si>
  <si>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</si>
  <si>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</si>
  <si>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</si>
  <si>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</si>
  <si>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</si>
  <si>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</si>
  <si>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</si>
  <si>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</si>
  <si>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</si>
  <si>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</si>
  <si>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</si>
  <si>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</si>
  <si>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</si>
  <si>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</si>
  <si>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</si>
  <si>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</si>
  <si>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</si>
  <si>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</si>
  <si>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</si>
  <si>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</si>
  <si>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</si>
  <si>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</si>
  <si>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</si>
  <si>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</si>
  <si>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</si>
  <si>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</si>
  <si>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</si>
  <si>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</si>
  <si>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</si>
  <si>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</si>
  <si>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</si>
  <si>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</si>
  <si>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</si>
  <si>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</si>
  <si>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</si>
  <si>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</si>
  <si>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</si>
  <si>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</si>
  <si>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</si>
  <si>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</si>
  <si>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</si>
  <si>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</si>
  <si>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</si>
  <si>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</si>
  <si>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</si>
  <si>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</si>
  <si>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</si>
  <si>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</si>
  <si>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</si>
  <si>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</si>
  <si>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</si>
  <si>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</si>
  <si>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</si>
  <si>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</si>
  <si>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</si>
  <si>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</si>
  <si>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</si>
  <si>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</si>
  <si>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</si>
  <si>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</si>
  <si>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</si>
  <si>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</si>
  <si>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</si>
  <si>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</si>
  <si>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</si>
  <si>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</si>
  <si>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</si>
  <si>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</si>
  <si>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</si>
  <si>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</si>
  <si>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</si>
  <si>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</si>
  <si>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</si>
  <si>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</si>
  <si>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</si>
  <si>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</si>
  <si>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</si>
  <si>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</si>
  <si>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</si>
  <si>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</si>
  <si>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</si>
  <si>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</si>
  <si>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</si>
  <si>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</si>
  <si>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</si>
  <si>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</si>
  <si>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</si>
  <si>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</si>
  <si>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</si>
  <si>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</si>
  <si>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</si>
  <si>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</si>
  <si>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</si>
  <si>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</si>
  <si>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</si>
  <si>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</si>
  <si>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</si>
  <si>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</si>
  <si>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</si>
  <si>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</si>
  <si>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</si>
  <si>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</si>
  <si>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</si>
  <si>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</si>
  <si>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</si>
  <si>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</si>
  <si>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</si>
  <si>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</si>
  <si>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</si>
  <si>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</si>
  <si>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</si>
  <si>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</si>
  <si>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</si>
  <si>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</si>
  <si>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</si>
  <si>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</si>
  <si>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</si>
  <si>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</si>
  <si>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</si>
  <si>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</si>
  <si>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</si>
  <si>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</si>
  <si>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</si>
  <si>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</si>
  <si>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</si>
  <si>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</si>
  <si>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</si>
  <si>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</si>
  <si>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</si>
  <si>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</si>
  <si>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</si>
  <si>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</si>
  <si>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</si>
  <si>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</si>
  <si>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</si>
  <si>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</si>
  <si>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</si>
  <si>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</si>
  <si>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</si>
  <si>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</si>
  <si>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</si>
  <si>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</si>
  <si>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</si>
  <si>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</si>
  <si>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</si>
  <si>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</si>
  <si>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</si>
  <si>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</si>
  <si>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</si>
  <si>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</si>
  <si>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</si>
  <si>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</si>
  <si>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</si>
  <si>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</si>
  <si>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</si>
  <si>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</si>
  <si>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</si>
  <si>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</si>
  <si>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</si>
  <si>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</si>
  <si>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</si>
  <si>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</si>
  <si>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</si>
  <si>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</si>
  <si>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</si>
  <si>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</si>
  <si>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</si>
  <si>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</si>
  <si>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</si>
  <si>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</si>
  <si>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</si>
  <si>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</si>
  <si>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</si>
  <si>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</si>
  <si>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</si>
  <si>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</si>
  <si>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</si>
  <si>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</si>
  <si>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</si>
  <si>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</si>
  <si>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</si>
  <si>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</si>
  <si>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</si>
  <si>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</si>
  <si>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</si>
  <si>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</si>
  <si>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</si>
  <si>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</si>
  <si>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</si>
  <si>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</si>
  <si>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</si>
  <si>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</si>
  <si>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</si>
  <si>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</si>
  <si>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</si>
  <si>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</si>
  <si>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</si>
  <si>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</si>
  <si>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</si>
  <si>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</si>
  <si>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</si>
  <si>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</si>
  <si>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</si>
  <si>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</si>
  <si>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</si>
  <si>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</si>
  <si>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</si>
  <si>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</si>
  <si>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</si>
  <si>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</si>
  <si>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</si>
  <si>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</si>
  <si>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</si>
  <si>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</si>
  <si>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</si>
  <si>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</si>
  <si>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</si>
  <si>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</si>
  <si>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</si>
  <si>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</si>
  <si>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</si>
  <si>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</si>
  <si>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</si>
  <si>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</si>
  <si>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</si>
  <si>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</si>
  <si>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</si>
  <si>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</si>
  <si>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</si>
  <si>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</si>
  <si>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</si>
  <si>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</si>
  <si>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</si>
  <si>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</si>
  <si>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</si>
  <si>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</si>
  <si>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</si>
  <si>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</si>
  <si>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</si>
  <si>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</si>
  <si>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</si>
  <si>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</si>
  <si>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</si>
  <si>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</si>
  <si>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</si>
  <si>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</si>
  <si>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</si>
  <si>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</si>
  <si>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</si>
  <si>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</si>
  <si>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</si>
  <si>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</si>
  <si>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</si>
  <si>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</si>
  <si>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</si>
  <si>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</si>
  <si>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</si>
  <si>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</si>
  <si>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</si>
  <si>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</si>
  <si>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</si>
  <si>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</si>
  <si>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</si>
  <si>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</si>
  <si>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</si>
  <si>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</si>
  <si>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</si>
  <si>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</si>
  <si>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</si>
  <si>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</si>
  <si>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</si>
  <si>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</si>
  <si>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</si>
  <si>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</si>
  <si>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</si>
  <si>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</si>
  <si>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</si>
  <si>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</si>
  <si>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</si>
  <si>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</si>
  <si>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</si>
  <si>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</si>
  <si>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</si>
  <si>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</si>
  <si>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</si>
  <si>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</si>
  <si>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</si>
  <si>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</si>
  <si>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</si>
  <si>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</si>
  <si>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</si>
  <si>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</si>
  <si>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</si>
  <si>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</si>
  <si>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</si>
  <si>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</si>
  <si>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</si>
  <si>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</si>
  <si>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</si>
  <si>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</si>
  <si>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</si>
  <si>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</si>
  <si>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</si>
  <si>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</si>
  <si>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</si>
  <si>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</si>
  <si>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</si>
  <si>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</si>
  <si>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</si>
  <si>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</si>
  <si>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</si>
  <si>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</si>
  <si>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</si>
  <si>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</si>
  <si>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</si>
  <si>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</si>
  <si>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</si>
  <si>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</si>
  <si>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</si>
  <si>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</si>
  <si>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</si>
  <si>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</si>
  <si>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</si>
  <si>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</si>
  <si>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</si>
  <si>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</si>
  <si>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</si>
  <si>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</si>
  <si>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</si>
  <si>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</si>
  <si>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</si>
  <si>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</si>
  <si>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</si>
  <si>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</si>
  <si>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</si>
  <si>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</si>
  <si>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</si>
  <si>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</si>
  <si>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</si>
  <si>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</si>
  <si>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</si>
  <si>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</si>
  <si>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</si>
  <si>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</si>
  <si>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</si>
  <si>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</si>
  <si>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</si>
  <si>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</si>
  <si>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</si>
  <si>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</si>
  <si>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</si>
  <si>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</si>
  <si>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</si>
  <si>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</si>
  <si>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</si>
  <si>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</si>
  <si>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</si>
  <si>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</si>
  <si>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</si>
  <si>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</si>
  <si>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</si>
  <si>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</si>
  <si>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</si>
  <si>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</si>
  <si>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</si>
  <si>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</si>
  <si>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</si>
  <si>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</si>
  <si>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</si>
  <si>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</si>
  <si>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</si>
  <si>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</si>
  <si>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</si>
  <si>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</si>
  <si>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</si>
  <si>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</si>
  <si>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</si>
  <si>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</si>
  <si>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</si>
  <si>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</si>
  <si>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</si>
  <si>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</si>
  <si>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</si>
  <si>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</si>
  <si>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</si>
  <si>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</si>
  <si>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</si>
  <si>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</si>
  <si>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</si>
  <si>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</si>
  <si>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</si>
  <si>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</si>
  <si>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</si>
  <si>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</si>
  <si>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</si>
  <si>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</si>
  <si>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</si>
  <si>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</si>
  <si>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</si>
  <si>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</si>
  <si>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</si>
  <si>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</si>
  <si>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</si>
  <si>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</si>
  <si>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</si>
  <si>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</si>
  <si>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</si>
  <si>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</si>
  <si>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</si>
  <si>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</si>
  <si>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</si>
  <si>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</si>
  <si>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</si>
  <si>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</si>
  <si>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</si>
  <si>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</si>
  <si>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</si>
  <si>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</si>
  <si>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</si>
  <si>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</si>
  <si>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</si>
  <si>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</si>
  <si>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</si>
  <si>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</si>
  <si>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</si>
  <si>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</si>
  <si>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</si>
  <si>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</si>
  <si>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</si>
  <si>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</si>
  <si>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</si>
  <si>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</si>
  <si>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</si>
  <si>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</si>
  <si>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</si>
  <si>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</si>
  <si>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</si>
  <si>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</si>
  <si>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</si>
  <si>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</si>
  <si>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</si>
  <si>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</si>
  <si>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</si>
  <si>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</si>
  <si>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</si>
  <si>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</si>
  <si>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</si>
  <si>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</si>
  <si>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</si>
  <si>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</si>
  <si>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</si>
  <si>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</si>
  <si>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</si>
  <si>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</si>
  <si>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</si>
  <si>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</si>
  <si>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</si>
  <si>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</si>
  <si>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</si>
  <si>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</si>
  <si>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</si>
  <si>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</si>
  <si>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</si>
  <si>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</si>
  <si>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</si>
  <si>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</si>
  <si>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</si>
  <si>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</si>
  <si>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</si>
  <si>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</si>
  <si>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</si>
  <si>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</si>
  <si>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</si>
  <si>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</si>
  <si>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</si>
  <si>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</si>
  <si>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</si>
  <si>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</si>
  <si>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</si>
  <si>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</si>
  <si>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</si>
  <si>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</si>
  <si>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</si>
  <si>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</si>
  <si>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</si>
  <si>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</si>
  <si>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</si>
  <si>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</si>
  <si>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</si>
  <si>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</si>
  <si>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</si>
  <si>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</si>
  <si>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</si>
  <si>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</si>
  <si>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</si>
  <si>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</si>
  <si>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</si>
  <si>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</si>
  <si>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</si>
  <si>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</si>
  <si>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</si>
  <si>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</si>
  <si>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</si>
  <si>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</si>
  <si>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</si>
  <si>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</si>
  <si>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</si>
  <si>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</si>
  <si>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</si>
  <si>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</si>
  <si>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</si>
  <si>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</si>
  <si>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</si>
  <si>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</si>
  <si>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</si>
  <si>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</si>
  <si>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</si>
  <si>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</si>
  <si>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</si>
  <si>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</si>
  <si>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</si>
  <si>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</si>
  <si>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</si>
  <si>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</si>
  <si>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</si>
  <si>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</si>
  <si>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</si>
  <si>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</si>
  <si>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</si>
  <si>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</si>
  <si>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</si>
  <si>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</si>
  <si>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</si>
  <si>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</si>
  <si>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</si>
  <si>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</si>
  <si>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</si>
  <si>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</si>
  <si>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</si>
  <si>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</si>
  <si>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</si>
  <si>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</si>
  <si>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</si>
  <si>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</si>
  <si>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</si>
  <si>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</si>
  <si>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</si>
  <si>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</si>
  <si>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</si>
  <si>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</si>
  <si>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</si>
  <si>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</si>
  <si>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</si>
  <si>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</si>
  <si>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</si>
  <si>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</si>
  <si>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</si>
  <si>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</si>
  <si>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</si>
  <si>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</si>
  <si>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</si>
  <si>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</si>
  <si>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</si>
  <si>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</si>
  <si>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</si>
  <si>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</si>
  <si>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</si>
  <si>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</si>
  <si>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</si>
  <si>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</si>
  <si>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</si>
  <si>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</si>
  <si>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</si>
  <si>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</si>
  <si>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</si>
  <si>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</si>
  <si>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</si>
  <si>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</si>
  <si>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</si>
  <si>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</si>
  <si>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</si>
  <si>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</si>
  <si>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</si>
  <si>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</si>
  <si>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</si>
  <si>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</si>
  <si>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</si>
  <si>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</si>
  <si>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</si>
  <si>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</si>
  <si>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</si>
  <si>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</si>
  <si>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</si>
  <si>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</si>
  <si>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</si>
  <si>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</si>
  <si>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</si>
  <si>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</si>
  <si>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</si>
  <si>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</si>
  <si>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</si>
  <si>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</si>
  <si>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</si>
  <si>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</si>
  <si>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</si>
  <si>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</si>
  <si>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</si>
  <si>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</si>
  <si>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</si>
  <si>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</si>
  <si>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</si>
  <si>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</si>
  <si>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</si>
  <si>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</si>
  <si>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</si>
  <si>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</si>
  <si>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</si>
  <si>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</si>
  <si>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</si>
  <si>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</si>
  <si>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</si>
  <si>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</si>
  <si>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</si>
  <si>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</si>
  <si>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</si>
  <si>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</si>
  <si>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</si>
  <si>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</si>
  <si>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</si>
  <si>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</si>
  <si>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</si>
  <si>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</si>
  <si>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</si>
  <si>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</si>
  <si>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</si>
  <si>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</si>
  <si>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</si>
  <si>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</si>
  <si>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</si>
  <si>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</si>
  <si>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</si>
  <si>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</si>
  <si>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</si>
  <si>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</si>
  <si>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</si>
  <si>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</si>
  <si>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</si>
  <si>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</si>
  <si>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</si>
  <si>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</si>
  <si>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</si>
  <si>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</si>
  <si>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</si>
  <si>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</si>
  <si>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</si>
  <si>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</si>
  <si>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</si>
  <si>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</si>
  <si>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</si>
  <si>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</si>
  <si>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</si>
  <si>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</si>
  <si>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</si>
  <si>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</si>
  <si>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</si>
  <si>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</si>
  <si>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</si>
  <si>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</si>
  <si>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</si>
  <si>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</si>
  <si>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</si>
  <si>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</si>
  <si>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</si>
  <si>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</si>
  <si>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</si>
  <si>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</si>
  <si>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</si>
  <si>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</si>
  <si>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</si>
  <si>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</si>
  <si>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</si>
  <si>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</si>
  <si>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</si>
  <si>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</si>
  <si>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</si>
  <si>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</si>
  <si>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</si>
  <si>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</si>
  <si>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</si>
  <si>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</si>
  <si>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</si>
  <si>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</si>
  <si>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</si>
  <si>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</si>
  <si>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</si>
  <si>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</si>
  <si>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</si>
  <si>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</si>
  <si>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</si>
  <si>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</si>
  <si>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</si>
  <si>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</si>
  <si>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</si>
  <si>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</si>
  <si>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</si>
  <si>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</si>
  <si>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</si>
  <si>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</si>
  <si>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</si>
  <si>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</si>
  <si>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</si>
  <si>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</si>
  <si>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</si>
  <si>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</si>
  <si>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</si>
  <si>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</si>
  <si>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</si>
  <si>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</si>
  <si>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</si>
  <si>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</si>
  <si>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</si>
  <si>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</si>
  <si>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</si>
  <si>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</si>
  <si>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</si>
  <si>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</si>
  <si>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</si>
  <si>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</si>
  <si>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</si>
  <si>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</si>
  <si>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</si>
  <si>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</si>
  <si>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</si>
  <si>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</si>
  <si>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</si>
  <si>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</si>
  <si>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</si>
  <si>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</si>
  <si>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</si>
  <si>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</si>
  <si>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</si>
  <si>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</si>
  <si>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</si>
  <si>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</si>
  <si>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</si>
  <si>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</si>
  <si>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</si>
  <si>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</si>
  <si>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</si>
  <si>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</si>
  <si>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</si>
  <si>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</si>
  <si>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</si>
  <si>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</si>
  <si>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</si>
  <si>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</si>
  <si>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</si>
  <si>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</si>
  <si>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</si>
  <si>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</si>
  <si>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</si>
  <si>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</si>
  <si>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</si>
  <si>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</si>
  <si>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</si>
  <si>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</si>
  <si>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</si>
  <si>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</si>
  <si>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</si>
  <si>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</si>
  <si>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</si>
  <si>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</si>
  <si>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</si>
  <si>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</si>
  <si>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</si>
  <si>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</si>
  <si>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</si>
  <si>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</si>
  <si>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</si>
  <si>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</si>
  <si>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</si>
  <si>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</si>
  <si>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</si>
  <si>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</si>
  <si>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</si>
  <si>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</si>
  <si>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</si>
  <si>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</si>
  <si>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</si>
  <si>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</si>
  <si>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</si>
  <si>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</si>
  <si>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</si>
  <si>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</si>
  <si>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</si>
  <si>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</si>
  <si>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</si>
  <si>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</si>
  <si>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</si>
  <si>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</si>
  <si>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</si>
  <si>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</si>
  <si>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</si>
  <si>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</si>
  <si>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</si>
  <si>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</si>
  <si>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</si>
  <si>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</si>
  <si>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</si>
  <si>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</si>
  <si>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</si>
  <si>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</si>
  <si>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</si>
  <si>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</si>
  <si>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</si>
  <si>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</si>
  <si>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</si>
  <si>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</si>
  <si>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</si>
  <si>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</si>
  <si>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</si>
  <si>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</si>
  <si>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</si>
  <si>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</si>
  <si>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</si>
  <si>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</si>
  <si>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</si>
  <si>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</si>
  <si>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</si>
  <si>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</si>
  <si>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</si>
  <si>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</si>
  <si>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</si>
  <si>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</si>
  <si>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</si>
  <si>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</si>
  <si>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</si>
  <si>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</si>
  <si>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</si>
  <si>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</si>
  <si>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</si>
  <si>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</si>
  <si>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</si>
  <si>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</si>
  <si>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</si>
  <si>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</si>
  <si>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</si>
  <si>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</si>
  <si>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</si>
  <si>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</si>
  <si>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</si>
  <si>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</si>
  <si>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</si>
  <si>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</si>
  <si>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</si>
  <si>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</si>
  <si>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</si>
  <si>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</si>
  <si>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</si>
  <si>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</si>
  <si>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</si>
  <si>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</si>
  <si>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</si>
  <si>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</si>
  <si>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</si>
  <si>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</si>
  <si>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</si>
  <si>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</si>
  <si>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</si>
  <si>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</si>
  <si>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</si>
  <si>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</si>
  <si>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</si>
  <si>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</si>
  <si>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</si>
  <si>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</si>
  <si>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</si>
  <si>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</si>
  <si>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</si>
  <si>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</si>
  <si>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</si>
  <si>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</si>
  <si>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</si>
  <si>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</si>
  <si>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</si>
  <si>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</si>
  <si>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</si>
  <si>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</si>
  <si>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</si>
  <si>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</si>
  <si>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</si>
  <si>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</si>
  <si>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</si>
  <si>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</si>
  <si>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</si>
  <si>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</si>
  <si>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</si>
  <si>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</si>
  <si>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</si>
  <si>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</si>
  <si>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</si>
  <si>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</si>
  <si>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</si>
  <si>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</si>
  <si>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</si>
  <si>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</si>
  <si>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</si>
  <si>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</si>
  <si>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</si>
  <si>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</si>
  <si>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</si>
  <si>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</si>
  <si>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</si>
  <si>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</si>
  <si>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</si>
  <si>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</si>
  <si>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</si>
  <si>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</si>
  <si>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</si>
  <si>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</si>
  <si>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</si>
  <si>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</si>
  <si>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</si>
  <si>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</si>
  <si>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</si>
  <si>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</si>
  <si>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</si>
  <si>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</si>
  <si>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</si>
  <si>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</si>
  <si>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</si>
  <si>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</si>
  <si>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</si>
  <si>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</si>
  <si>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</si>
  <si>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</si>
  <si>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</si>
  <si>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</si>
  <si>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</si>
  <si>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</si>
  <si>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</si>
  <si>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</si>
  <si>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</si>
  <si>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</si>
  <si>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</si>
  <si>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</si>
  <si>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</si>
  <si>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</si>
  <si>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</si>
  <si>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</si>
  <si>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</si>
  <si>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</si>
  <si>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</si>
  <si>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</si>
  <si>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</si>
  <si>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</si>
  <si>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</si>
  <si>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</si>
  <si>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</si>
  <si>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</si>
  <si>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</si>
  <si>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</si>
  <si>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</si>
  <si>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</si>
  <si>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</si>
  <si>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</si>
  <si>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</si>
  <si>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</si>
  <si>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</si>
  <si>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</si>
  <si>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</si>
  <si>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</si>
  <si>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</si>
  <si>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</si>
  <si>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</si>
  <si>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</si>
  <si>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</si>
  <si>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</si>
  <si>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</si>
  <si>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</si>
  <si>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</si>
  <si>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</si>
  <si>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</si>
  <si>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</si>
  <si>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</si>
  <si>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</si>
  <si>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</si>
  <si>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</si>
  <si>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</si>
  <si>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</si>
  <si>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</si>
  <si>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</si>
  <si>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</si>
  <si>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</si>
  <si>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</si>
  <si>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</si>
  <si>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</si>
  <si>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</si>
  <si>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</si>
  <si>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</si>
  <si>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</si>
  <si>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</si>
  <si>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</si>
  <si>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</si>
  <si>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</si>
  <si>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</si>
  <si>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</si>
  <si>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</si>
  <si>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</si>
  <si>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</si>
  <si>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</si>
  <si>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</si>
  <si>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</si>
  <si>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</si>
  <si>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</si>
  <si>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</si>
  <si>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</si>
  <si>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</si>
  <si>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</si>
  <si>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</si>
  <si>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</si>
  <si>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</si>
  <si>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</si>
  <si>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</si>
  <si>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</si>
  <si>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</si>
  <si>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</si>
  <si>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</si>
  <si>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</si>
  <si>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</si>
  <si>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</si>
  <si>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</si>
  <si>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</si>
  <si>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</si>
  <si>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</si>
  <si>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</si>
  <si>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</si>
  <si>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</si>
  <si>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</si>
  <si>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</si>
  <si>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</si>
  <si>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</si>
  <si>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</si>
  <si>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</si>
  <si>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</si>
  <si>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</si>
  <si>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</si>
  <si>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</si>
  <si>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</si>
  <si>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</si>
  <si>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</si>
  <si>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</si>
  <si>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</si>
  <si>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</si>
  <si>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</si>
  <si>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</si>
  <si>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</si>
  <si>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</si>
  <si>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</si>
  <si>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</si>
  <si>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</si>
  <si>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</si>
  <si>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</si>
  <si>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</si>
  <si>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</si>
  <si>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</si>
  <si>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</si>
  <si>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</si>
  <si>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</si>
  <si>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</si>
  <si>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</si>
  <si>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</si>
  <si>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</si>
  <si>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</si>
  <si>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</si>
  <si>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</si>
  <si>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</si>
  <si>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</si>
  <si>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</si>
  <si>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</si>
  <si>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</si>
  <si>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</si>
  <si>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</si>
  <si>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</si>
  <si>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</si>
  <si>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</si>
  <si>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</si>
  <si>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</si>
  <si>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</si>
  <si>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</si>
  <si>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</si>
  <si>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</si>
  <si>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</si>
  <si>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</si>
  <si>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</si>
  <si>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</si>
  <si>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</si>
  <si>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</si>
  <si>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</si>
  <si>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</si>
  <si>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</si>
  <si>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</si>
  <si>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</si>
  <si>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</si>
  <si>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</si>
  <si>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</si>
  <si>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</si>
  <si>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</si>
  <si>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</si>
  <si>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</si>
  <si>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</si>
  <si>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</si>
  <si>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</si>
  <si>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</si>
  <si>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</si>
  <si>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</si>
  <si>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</si>
  <si>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</si>
  <si>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</si>
  <si>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</si>
  <si>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</si>
  <si>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</si>
  <si>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</si>
  <si>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</si>
  <si>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</si>
  <si>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</si>
  <si>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</si>
  <si>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</si>
  <si>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</si>
  <si>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</si>
  <si>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</si>
  <si>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</si>
  <si>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</si>
  <si>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</si>
  <si>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</si>
  <si>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</si>
  <si>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</si>
  <si>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</si>
  <si>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</si>
  <si>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</si>
  <si>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</si>
  <si>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</si>
  <si>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</si>
  <si>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</si>
  <si>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</si>
  <si>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</si>
  <si>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</si>
  <si>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</si>
  <si>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</si>
  <si>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</si>
  <si>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</si>
  <si>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</si>
  <si>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</si>
  <si>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</si>
  <si>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</si>
  <si>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</si>
  <si>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</si>
  <si>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</si>
  <si>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</si>
  <si>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</si>
  <si>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</si>
  <si>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</si>
  <si>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</si>
  <si>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</si>
  <si>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</si>
  <si>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</si>
  <si>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</si>
  <si>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</si>
  <si>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</si>
  <si>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</si>
  <si>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</si>
  <si>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</si>
  <si>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</si>
  <si>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</si>
  <si>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</si>
  <si>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</si>
  <si>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</si>
  <si>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</si>
  <si>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</si>
  <si>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</si>
  <si>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</si>
  <si>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</si>
  <si>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</si>
  <si>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</si>
  <si>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</si>
  <si>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</si>
  <si>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</si>
  <si>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</si>
  <si>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</si>
  <si>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</si>
  <si>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</si>
  <si>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</si>
  <si>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</si>
  <si>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</si>
  <si>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</si>
  <si>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</si>
  <si>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</si>
  <si>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</si>
  <si>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</si>
  <si>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</si>
  <si>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</si>
  <si>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</si>
  <si>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</si>
  <si>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</si>
  <si>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</si>
  <si>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</si>
  <si>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</si>
  <si>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</si>
  <si>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</si>
  <si>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</si>
  <si>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</si>
  <si>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</si>
  <si>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</si>
  <si>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</si>
  <si>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</si>
  <si>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</si>
  <si>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</si>
  <si>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</si>
  <si>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</si>
  <si>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</si>
  <si>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</si>
  <si>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</si>
  <si>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</si>
  <si>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</si>
  <si>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</si>
  <si>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</si>
  <si>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</si>
  <si>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</si>
  <si>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</si>
  <si>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</si>
  <si>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</si>
  <si>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</si>
  <si>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</si>
  <si>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</si>
  <si>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</si>
  <si>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</si>
  <si>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</si>
  <si>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</si>
  <si>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</si>
  <si>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</si>
  <si>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</si>
  <si>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</si>
  <si>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</si>
  <si>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</si>
  <si>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</si>
  <si>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</si>
  <si>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</si>
  <si>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</si>
  <si>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</si>
  <si>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</si>
  <si>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</si>
  <si>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</si>
  <si>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</si>
  <si>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</si>
  <si>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</si>
  <si>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</si>
  <si>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</si>
  <si>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</si>
  <si>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</si>
  <si>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</si>
  <si>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</si>
  <si>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</si>
  <si>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</si>
  <si>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</si>
  <si>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</si>
  <si>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</si>
  <si>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</si>
  <si>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</si>
  <si>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</si>
  <si>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</si>
  <si>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</si>
  <si>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</si>
  <si>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</si>
  <si>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</si>
  <si>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</si>
  <si>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</si>
  <si>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</si>
  <si>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</si>
  <si>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</si>
  <si>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</si>
  <si>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</si>
  <si>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</si>
  <si>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</si>
  <si>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</si>
  <si>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</si>
  <si>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</si>
  <si>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</si>
  <si>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</si>
  <si>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</si>
  <si>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</si>
  <si>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</si>
  <si>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</si>
  <si>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</si>
  <si>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</si>
  <si>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</si>
  <si>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</si>
  <si>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</si>
  <si>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</si>
  <si>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</si>
  <si>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</si>
  <si>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</si>
  <si>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</si>
  <si>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</si>
  <si>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</si>
  <si>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</si>
  <si>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</si>
  <si>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</si>
  <si>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</si>
  <si>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</si>
  <si>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</si>
  <si>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</si>
  <si>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</si>
  <si>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</si>
  <si>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</si>
  <si>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</si>
  <si>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</si>
  <si>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</si>
  <si>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</si>
  <si>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</si>
  <si>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</si>
  <si>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</si>
  <si>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</si>
  <si>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</si>
  <si>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</si>
  <si>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</si>
  <si>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</si>
  <si>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</si>
  <si>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</si>
  <si>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</si>
  <si>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</si>
  <si>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</si>
  <si>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</si>
  <si>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</si>
  <si>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</si>
  <si>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</si>
  <si>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</si>
  <si>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</si>
  <si>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</si>
  <si>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</si>
  <si>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</si>
  <si>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</si>
  <si>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</si>
  <si>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</si>
  <si>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</si>
  <si>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</si>
  <si>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</si>
  <si>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</si>
  <si>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</si>
  <si>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</si>
  <si>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</si>
  <si>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</si>
  <si>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</si>
  <si>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</si>
  <si>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</si>
  <si>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</si>
  <si>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</si>
  <si>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</si>
  <si>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</si>
  <si>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</si>
  <si>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</si>
  <si>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</si>
  <si>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</si>
  <si>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</si>
  <si>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</si>
  <si>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</si>
  <si>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</si>
  <si>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</si>
  <si>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</si>
  <si>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</si>
  <si>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</si>
  <si>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</si>
  <si>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</si>
  <si>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</si>
  <si>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</si>
  <si>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</si>
  <si>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</si>
  <si>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</si>
  <si>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</si>
  <si>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</si>
  <si>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</si>
  <si>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</si>
  <si>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</si>
  <si>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</si>
  <si>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</si>
  <si>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</si>
  <si>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</si>
  <si>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</si>
  <si>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</si>
  <si>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</si>
  <si>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</si>
  <si>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</si>
  <si>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</si>
  <si>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</si>
  <si>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</si>
  <si>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</si>
  <si>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</si>
  <si>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</si>
  <si>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</si>
  <si>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</si>
  <si>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</si>
  <si>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</si>
  <si>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</si>
  <si>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</si>
  <si>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</si>
  <si>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</si>
  <si>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</si>
  <si>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</si>
  <si>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</si>
  <si>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</si>
  <si>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</si>
  <si>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</si>
  <si>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</si>
  <si>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</si>
  <si>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</si>
  <si>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</si>
  <si>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</si>
  <si>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</si>
  <si>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</si>
  <si>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</si>
  <si>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</si>
  <si>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</si>
  <si>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</si>
  <si>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</si>
  <si>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</si>
  <si>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</si>
  <si>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</si>
  <si>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</si>
  <si>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</si>
  <si>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</si>
  <si>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</si>
  <si>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</si>
  <si>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</si>
  <si>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</si>
  <si>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</si>
  <si>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</si>
  <si>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</si>
  <si>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</si>
  <si>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</si>
  <si>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</si>
  <si>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</si>
  <si>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</si>
  <si>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</si>
  <si>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</si>
  <si>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</si>
  <si>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</si>
  <si>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</si>
  <si>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</si>
  <si>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</si>
  <si>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</si>
  <si>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</si>
  <si>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</si>
  <si>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</si>
  <si>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</si>
  <si>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</si>
  <si>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</si>
  <si>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</si>
  <si>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</si>
  <si>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</si>
  <si>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</si>
  <si>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</si>
  <si>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</si>
  <si>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</si>
  <si>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</si>
  <si>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</si>
  <si>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</si>
  <si>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</si>
  <si>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</si>
  <si>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</si>
  <si>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</si>
  <si>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</si>
  <si>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</si>
  <si>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</si>
  <si>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</si>
  <si>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</si>
  <si>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</si>
  <si>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</si>
  <si>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</si>
  <si>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</si>
  <si>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</si>
  <si>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</si>
  <si>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</si>
  <si>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</si>
  <si>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</si>
  <si>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</si>
  <si>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</si>
  <si>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</si>
  <si>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</si>
  <si>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</si>
  <si>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</si>
  <si>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</si>
  <si>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</si>
  <si>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</si>
  <si>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</si>
  <si>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</si>
  <si>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</si>
  <si>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</si>
  <si>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</si>
  <si>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</si>
  <si>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</si>
  <si>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</si>
  <si>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</si>
  <si>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</si>
  <si>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</si>
  <si>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</si>
  <si>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</si>
  <si>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</si>
  <si>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</si>
  <si>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</si>
  <si>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</si>
  <si>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</si>
  <si>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</si>
  <si>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</si>
  <si>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</si>
  <si>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</si>
  <si>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</si>
  <si>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</si>
  <si>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</si>
  <si>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</si>
  <si>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</si>
  <si>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</si>
  <si>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</si>
  <si>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</si>
  <si>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</si>
  <si>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</si>
  <si>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</si>
  <si>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</si>
  <si>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</si>
  <si>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</si>
  <si>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</si>
  <si>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</si>
  <si>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</si>
  <si>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</si>
  <si>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</si>
  <si>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</si>
  <si>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</si>
  <si>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</si>
  <si>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</si>
  <si>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</si>
  <si>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</si>
  <si>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</si>
  <si>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</si>
  <si>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</si>
  <si>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</si>
  <si>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</si>
  <si>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</si>
  <si>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</si>
  <si>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</si>
  <si>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</si>
  <si>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</si>
  <si>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</si>
  <si>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</si>
  <si>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</si>
  <si>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</si>
  <si>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</si>
  <si>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</si>
  <si>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</si>
  <si>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</si>
  <si>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</si>
  <si>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</si>
  <si>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</si>
  <si>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</si>
  <si>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</si>
  <si>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</si>
  <si>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</si>
  <si>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</si>
  <si>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</si>
  <si>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</si>
  <si>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</si>
  <si>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</si>
  <si>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</si>
  <si>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</si>
  <si>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</si>
  <si>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</si>
  <si>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</si>
  <si>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</si>
  <si>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</si>
  <si>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</si>
  <si>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</si>
  <si>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</si>
  <si>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</si>
  <si>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</si>
  <si>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</si>
  <si>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</si>
  <si>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</si>
  <si>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</si>
  <si>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</si>
  <si>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</si>
  <si>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</si>
  <si>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</si>
  <si>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</si>
  <si>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</si>
  <si>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</si>
  <si>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</si>
  <si>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</si>
  <si>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</si>
  <si>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</si>
  <si>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</si>
  <si>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</si>
  <si>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</si>
  <si>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</si>
  <si>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</si>
  <si>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</si>
  <si>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</si>
  <si>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</si>
  <si>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</si>
  <si>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</si>
  <si>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</si>
  <si>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</si>
  <si>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</si>
  <si>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</si>
  <si>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</si>
  <si>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</si>
  <si>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</si>
  <si>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</si>
  <si>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</si>
  <si>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</si>
  <si>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</si>
  <si>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</si>
  <si>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</si>
  <si>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</si>
  <si>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</si>
  <si>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</si>
  <si>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</si>
  <si>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</si>
  <si>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</si>
  <si>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</si>
  <si>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</si>
  <si>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</si>
  <si>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</si>
  <si>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</si>
  <si>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</si>
  <si>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</si>
  <si>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</si>
  <si>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</si>
  <si>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</si>
  <si>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</si>
  <si>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</si>
  <si>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</si>
  <si>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</si>
  <si>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</si>
  <si>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</si>
  <si>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</si>
  <si>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</si>
  <si>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</si>
  <si>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</si>
  <si>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</si>
  <si>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</si>
  <si>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</si>
  <si>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</si>
  <si>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</si>
  <si>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</si>
  <si>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</si>
  <si>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</si>
  <si>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</si>
  <si>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</si>
  <si>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</si>
  <si>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</si>
  <si>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</si>
  <si>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</si>
  <si>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</si>
  <si>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</si>
  <si>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</si>
  <si>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</si>
  <si>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</si>
  <si>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</si>
  <si>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</si>
  <si>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</si>
  <si>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</si>
  <si>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</si>
  <si>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</si>
  <si>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</si>
  <si>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</si>
  <si>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</si>
  <si>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</si>
  <si>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</si>
  <si>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</si>
  <si>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</si>
  <si>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</si>
  <si>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</si>
  <si>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</si>
  <si>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</si>
  <si>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</si>
  <si>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</si>
  <si>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</si>
  <si>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</si>
  <si>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</si>
  <si>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</si>
  <si>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</si>
  <si>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</si>
  <si>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</si>
  <si>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</si>
  <si>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</si>
  <si>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</si>
  <si>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</si>
  <si>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</si>
  <si>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</si>
  <si>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</si>
  <si>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</si>
  <si>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</si>
  <si>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</si>
  <si>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</si>
  <si>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</si>
  <si>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</si>
  <si>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</si>
  <si>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</si>
  <si>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</si>
  <si>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</si>
  <si>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</si>
  <si>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</si>
  <si>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</si>
  <si>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</si>
  <si>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</si>
  <si>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</si>
  <si>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</si>
  <si>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</si>
  <si>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</si>
  <si>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</si>
  <si>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</si>
  <si>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</si>
  <si>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</si>
  <si>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</si>
  <si>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</si>
  <si>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</si>
  <si>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</si>
  <si>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</si>
  <si>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</si>
  <si>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</si>
  <si>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</si>
  <si>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</si>
  <si>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</si>
  <si>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</si>
  <si>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</si>
  <si>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</si>
  <si>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</si>
  <si>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</si>
  <si>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</si>
  <si>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</si>
  <si>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</si>
  <si>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</si>
  <si>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</si>
  <si>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</si>
  <si>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</si>
  <si>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</si>
  <si>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</si>
  <si>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</si>
  <si>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</si>
  <si>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</si>
  <si>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</si>
  <si>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</si>
  <si>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</si>
  <si>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</si>
  <si>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</si>
  <si>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</si>
  <si>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</si>
  <si>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</si>
  <si>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</si>
  <si>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</si>
  <si>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</si>
  <si>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</si>
  <si>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</si>
  <si>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</si>
  <si>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</si>
  <si>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</si>
  <si>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</si>
  <si>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</si>
  <si>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</si>
  <si>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</si>
  <si>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</si>
  <si>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</si>
  <si>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</si>
  <si>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</si>
  <si>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</si>
  <si>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</si>
  <si>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</si>
  <si>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</si>
  <si>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</si>
  <si>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</si>
  <si>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</si>
  <si>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</si>
  <si>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</si>
  <si>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</si>
  <si>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</si>
  <si>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</si>
  <si>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</si>
  <si>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</si>
  <si>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</si>
  <si>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</si>
  <si>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</si>
  <si>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</si>
  <si>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</si>
  <si>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</si>
  <si>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</si>
  <si>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</si>
  <si>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</si>
  <si>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</si>
  <si>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</si>
  <si>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</si>
  <si>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</si>
  <si>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</si>
  <si>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</si>
  <si>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</si>
  <si>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</si>
  <si>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</si>
  <si>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</si>
  <si>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</si>
  <si>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</si>
  <si>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</si>
  <si>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</si>
  <si>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</si>
  <si>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</si>
  <si>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</si>
  <si>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</si>
  <si>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</si>
  <si>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</si>
  <si>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</si>
  <si>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</si>
  <si>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</si>
  <si>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</si>
  <si>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</si>
  <si>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</si>
  <si>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</si>
  <si>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</si>
  <si>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</si>
  <si>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</si>
  <si>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</si>
  <si>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</si>
  <si>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</si>
  <si>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</si>
  <si>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</si>
  <si>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</si>
  <si>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</si>
  <si>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</si>
  <si>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</si>
  <si>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</si>
  <si>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</si>
  <si>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</si>
  <si>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</si>
  <si>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</si>
  <si>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</si>
  <si>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</si>
  <si>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</si>
  <si>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</si>
  <si>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</si>
  <si>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</si>
  <si>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</si>
  <si>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</si>
  <si>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</si>
  <si>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</si>
  <si>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</si>
  <si>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</si>
  <si>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</si>
  <si>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</si>
  <si>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</si>
  <si>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</si>
  <si>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</si>
  <si>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</si>
  <si>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</si>
  <si>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</si>
  <si>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</si>
  <si>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</si>
  <si>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</si>
  <si>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</si>
  <si>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</si>
  <si>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</si>
  <si>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</si>
  <si>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</si>
  <si>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</si>
  <si>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</si>
  <si>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</si>
  <si>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</si>
  <si>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</si>
  <si>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</si>
  <si>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</si>
  <si>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</si>
  <si>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</si>
  <si>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</si>
  <si>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</si>
  <si>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</si>
  <si>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</si>
  <si>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</si>
  <si>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</si>
  <si>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</si>
  <si>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</si>
  <si>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</si>
  <si>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</si>
  <si>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</si>
  <si>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</si>
  <si>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</si>
  <si>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</si>
  <si>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</si>
  <si>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</si>
  <si>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</si>
  <si>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</si>
  <si>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</si>
  <si>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</si>
  <si>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</si>
  <si>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</si>
  <si>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</si>
  <si>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</si>
  <si>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</si>
  <si>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</si>
  <si>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</si>
  <si>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</si>
  <si>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</si>
  <si>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</si>
  <si>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</si>
  <si>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</si>
  <si>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</si>
  <si>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</si>
  <si>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</si>
  <si>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</si>
  <si>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</si>
  <si>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</si>
  <si>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</si>
  <si>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</si>
  <si>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</si>
  <si>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</si>
  <si>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</si>
  <si>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</si>
  <si>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</si>
  <si>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</si>
  <si>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</si>
  <si>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</si>
  <si>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</si>
  <si>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</si>
  <si>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</si>
  <si>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</si>
  <si>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</si>
  <si>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</si>
  <si>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</si>
  <si>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</si>
  <si>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</si>
  <si>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</si>
  <si>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</si>
  <si>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</si>
  <si>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</si>
  <si>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</si>
  <si>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</si>
  <si>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</si>
  <si>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</si>
  <si>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</si>
  <si>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</si>
  <si>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</si>
  <si>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</si>
  <si>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</si>
  <si>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</si>
  <si>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</si>
  <si>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</si>
  <si>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</si>
  <si>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</si>
  <si>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</si>
  <si>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</si>
  <si>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</si>
  <si>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</si>
  <si>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</si>
  <si>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</si>
  <si>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</si>
  <si>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</si>
  <si>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</si>
  <si>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</si>
  <si>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</si>
  <si>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</si>
  <si>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</si>
  <si>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</si>
  <si>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</si>
  <si>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</si>
  <si>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</si>
  <si>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</si>
  <si>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</si>
  <si>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</si>
  <si>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</si>
  <si>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</si>
  <si>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</si>
  <si>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</si>
  <si>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</si>
  <si>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</si>
  <si>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</si>
  <si>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</si>
  <si>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</si>
  <si>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</si>
  <si>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</si>
  <si>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</si>
  <si>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</si>
  <si>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</si>
  <si>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</si>
  <si>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</si>
  <si>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</si>
  <si>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</si>
  <si>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</si>
  <si>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</si>
  <si>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</si>
  <si>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</si>
  <si>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</si>
  <si>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</si>
  <si>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</si>
  <si>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</si>
  <si>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</si>
  <si>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</si>
  <si>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</si>
  <si>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</si>
  <si>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</si>
  <si>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</si>
  <si>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</si>
  <si>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</si>
  <si>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</si>
  <si>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</si>
  <si>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</si>
  <si>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</si>
  <si>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</si>
  <si>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</si>
  <si>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</si>
  <si>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</si>
  <si>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</si>
  <si>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</si>
  <si>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</si>
  <si>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</si>
  <si>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</si>
  <si>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</si>
  <si>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</si>
  <si>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</si>
  <si>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</si>
  <si>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</si>
  <si>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</si>
  <si>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</si>
  <si>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</si>
  <si>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</si>
  <si>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</si>
  <si>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</si>
  <si>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</si>
  <si>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</si>
  <si>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</si>
  <si>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</si>
  <si>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</si>
  <si>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</si>
  <si>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</si>
  <si>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</si>
  <si>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</si>
  <si>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</si>
  <si>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</si>
  <si>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</si>
  <si>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</si>
  <si>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</si>
  <si>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</si>
  <si>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</si>
  <si>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</si>
  <si>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</si>
  <si>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</si>
  <si>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</si>
  <si>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</si>
  <si>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</si>
  <si>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</si>
  <si>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</si>
  <si>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</si>
  <si>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</si>
  <si>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</si>
  <si>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</si>
  <si>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</si>
  <si>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</si>
  <si>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</si>
  <si>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</si>
  <si>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</si>
  <si>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</si>
  <si>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</si>
  <si>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</si>
  <si>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</si>
  <si>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</si>
  <si>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</si>
  <si>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</si>
  <si>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</si>
  <si>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</si>
  <si>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</si>
  <si>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</si>
  <si>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</si>
  <si>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</si>
  <si>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</si>
  <si>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</si>
  <si>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</si>
  <si>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</si>
  <si>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</si>
  <si>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</si>
  <si>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</si>
  <si>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</si>
  <si>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</si>
  <si>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</si>
  <si>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</si>
  <si>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</si>
  <si>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</si>
  <si>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</si>
  <si>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</si>
  <si>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</si>
  <si>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</si>
  <si>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</si>
  <si>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</si>
  <si>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</si>
  <si>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</si>
  <si>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</si>
  <si>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</si>
  <si>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</si>
  <si>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</si>
  <si>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</si>
  <si>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</si>
  <si>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</si>
  <si>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</si>
  <si>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</si>
  <si>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</si>
  <si>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</si>
  <si>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</si>
  <si>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</si>
  <si>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</si>
  <si>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</si>
  <si>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</si>
  <si>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</si>
  <si>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</si>
  <si>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</si>
  <si>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</si>
  <si>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</si>
  <si>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</si>
  <si>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</si>
  <si>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</si>
  <si>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</si>
  <si>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</si>
  <si>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</si>
  <si>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</si>
  <si>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</si>
  <si>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</si>
  <si>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</si>
  <si>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</si>
  <si>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</si>
  <si>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</si>
  <si>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</si>
  <si>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</si>
  <si>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</si>
  <si>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</si>
  <si>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</si>
  <si>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</si>
  <si>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</si>
  <si>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</si>
  <si>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</si>
  <si>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</si>
  <si>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</si>
  <si>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</si>
  <si>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</si>
  <si>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</si>
  <si>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</si>
  <si>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</si>
  <si>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</si>
  <si>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</si>
  <si>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</si>
  <si>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</si>
  <si>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</si>
  <si>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</si>
  <si>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</si>
  <si>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</si>
  <si>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</si>
  <si>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</si>
  <si>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</si>
  <si>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</si>
  <si>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</si>
  <si>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</si>
  <si>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</si>
  <si>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</si>
  <si>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</si>
  <si>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</si>
  <si>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</si>
  <si>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</si>
  <si>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</si>
  <si>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</si>
  <si>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</si>
  <si>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</si>
  <si>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</si>
  <si>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</si>
  <si>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</si>
  <si>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</si>
  <si>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</si>
  <si>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</si>
  <si>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</si>
  <si>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</si>
  <si>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</si>
  <si>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</si>
  <si>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</si>
  <si>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</si>
  <si>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</si>
  <si>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</si>
  <si>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</si>
  <si>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</si>
  <si>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</si>
  <si>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</si>
  <si>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</si>
  <si>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</si>
  <si>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</si>
  <si>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</si>
  <si>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</si>
  <si>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</si>
  <si>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</si>
  <si>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</si>
  <si>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</si>
  <si>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</si>
  <si>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</si>
  <si>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</si>
  <si>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</si>
  <si>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</si>
  <si>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</si>
  <si>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</si>
  <si>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</si>
  <si>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</si>
  <si>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</si>
  <si>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</si>
  <si>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</si>
  <si>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</si>
  <si>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</si>
  <si>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</si>
  <si>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</si>
  <si>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</si>
  <si>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</si>
  <si>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</si>
  <si>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</si>
  <si>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</si>
  <si>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</si>
  <si>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</si>
  <si>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</si>
  <si>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</si>
  <si>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</si>
  <si>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</si>
  <si>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</si>
  <si>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</si>
  <si>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</si>
  <si>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</si>
  <si>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</si>
  <si>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</si>
  <si>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</si>
  <si>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</si>
  <si>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</si>
  <si>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</si>
  <si>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</si>
  <si>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</si>
  <si>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</si>
  <si>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</si>
  <si>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</si>
  <si>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</si>
  <si>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</si>
  <si>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</si>
  <si>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</si>
  <si>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</si>
  <si>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</si>
  <si>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</si>
  <si>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</si>
  <si>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</si>
  <si>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</si>
  <si>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</si>
  <si>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</si>
  <si>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</si>
  <si>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</si>
  <si>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</si>
  <si>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</si>
  <si>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</si>
  <si>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</si>
  <si>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</si>
  <si>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</si>
  <si>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</si>
  <si>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</si>
  <si>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</si>
  <si>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</si>
  <si>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</si>
  <si>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</si>
  <si>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</si>
  <si>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</si>
  <si>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</si>
  <si>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</si>
  <si>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</si>
  <si>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</si>
  <si>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</si>
  <si>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</si>
  <si>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</si>
  <si>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</si>
  <si>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</si>
  <si>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</si>
  <si>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</si>
  <si>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</si>
  <si>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</si>
  <si>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</si>
  <si>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</si>
  <si>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</si>
  <si>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</si>
  <si>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</si>
  <si>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</si>
  <si>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</si>
  <si>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</si>
  <si>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</si>
  <si>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</si>
  <si>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</si>
  <si>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</si>
  <si>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</si>
  <si>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</si>
  <si>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</si>
  <si>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</si>
  <si>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</si>
  <si>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</si>
  <si>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</si>
  <si>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</si>
  <si>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</si>
  <si>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</si>
  <si>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</si>
  <si>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</si>
  <si>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</si>
  <si>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</si>
  <si>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</si>
  <si>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</si>
  <si>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</si>
  <si>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</si>
  <si>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</si>
  <si>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</si>
  <si>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</si>
  <si>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</si>
  <si>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</si>
  <si>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</si>
  <si>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</si>
  <si>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</si>
  <si>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</si>
  <si>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</si>
  <si>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</si>
  <si>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</si>
  <si>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</si>
  <si>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</si>
  <si>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</si>
  <si>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</si>
  <si>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</si>
  <si>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</si>
  <si>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</si>
  <si>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</si>
  <si>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</si>
  <si>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</si>
  <si>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</si>
  <si>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</si>
  <si>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</si>
  <si>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</si>
  <si>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</si>
  <si>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</si>
  <si>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</si>
  <si>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</si>
  <si>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</si>
  <si>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</si>
  <si>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</si>
  <si>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</si>
  <si>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</si>
  <si>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</si>
  <si>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</si>
  <si>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</si>
  <si>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</si>
  <si>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</si>
  <si>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</si>
  <si>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</si>
  <si>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</si>
  <si>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</si>
  <si>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</si>
  <si>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</si>
  <si>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</si>
  <si>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</si>
  <si>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</si>
  <si>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</si>
  <si>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</si>
  <si>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</si>
  <si>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</si>
  <si>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</si>
  <si>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</si>
  <si>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</si>
  <si>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</si>
  <si>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</si>
  <si>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</si>
  <si>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</si>
  <si>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</si>
  <si>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</si>
  <si>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</si>
  <si>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</si>
  <si>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</si>
  <si>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</si>
  <si>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</si>
  <si>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</si>
  <si>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</si>
  <si>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</si>
  <si>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</si>
  <si>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</si>
  <si>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</si>
  <si>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</si>
  <si>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</si>
  <si>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</si>
  <si>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</si>
  <si>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</si>
  <si>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</si>
  <si>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</si>
  <si>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</si>
  <si>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</si>
  <si>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</si>
  <si>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</si>
  <si>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</si>
  <si>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</si>
  <si>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</si>
  <si>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</si>
  <si>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</si>
  <si>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</si>
  <si>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</si>
  <si>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</si>
  <si>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</si>
  <si>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</si>
  <si>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</si>
  <si>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</si>
  <si>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</si>
  <si>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</si>
  <si>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</si>
  <si>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</si>
  <si>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</si>
  <si>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</si>
  <si>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</si>
  <si>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</si>
  <si>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</si>
  <si>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</si>
  <si>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</si>
  <si>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</si>
  <si>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</si>
  <si>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</si>
  <si>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</si>
  <si>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</si>
  <si>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</si>
  <si>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</si>
  <si>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</si>
  <si>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</si>
  <si>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</si>
  <si>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</si>
  <si>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</si>
  <si>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</si>
  <si>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</si>
  <si>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</si>
  <si>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</si>
  <si>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</si>
  <si>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</si>
  <si>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</si>
  <si>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</si>
  <si>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</si>
  <si>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</si>
  <si>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</si>
  <si>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</si>
  <si>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</si>
  <si>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</si>
  <si>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</si>
  <si>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</si>
  <si>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</si>
  <si>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</si>
  <si>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</si>
  <si>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</si>
  <si>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</si>
  <si>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</si>
  <si>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</si>
  <si>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</si>
  <si>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</si>
  <si>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</si>
  <si>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</si>
  <si>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</si>
  <si>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</si>
  <si>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</si>
  <si>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</si>
  <si>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</si>
  <si>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</si>
  <si>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</si>
  <si>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</si>
  <si>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</si>
  <si>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</si>
  <si>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</si>
  <si>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</si>
  <si>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</si>
  <si>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</si>
  <si>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</si>
  <si>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</si>
  <si>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</si>
  <si>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</si>
  <si>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</si>
  <si>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</si>
  <si>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</si>
  <si>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</si>
  <si>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</si>
  <si>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</si>
  <si>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</si>
  <si>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</si>
  <si>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</si>
  <si>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</si>
  <si>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</si>
  <si>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</si>
  <si>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</si>
  <si>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</si>
  <si>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</si>
  <si>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</si>
  <si>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</si>
  <si>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</si>
  <si>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</si>
  <si>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</si>
  <si>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</si>
  <si>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</si>
  <si>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</si>
  <si>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</si>
  <si>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</si>
  <si>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</si>
  <si>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</si>
  <si>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</si>
  <si>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</si>
  <si>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</si>
  <si>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</si>
  <si>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</si>
  <si>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</si>
  <si>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</si>
  <si>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</si>
  <si>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</si>
  <si>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</si>
  <si>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</si>
  <si>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</si>
  <si>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</si>
  <si>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</si>
  <si>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</si>
  <si>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</si>
  <si>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</si>
  <si>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</si>
  <si>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</si>
  <si>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</si>
  <si>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</si>
  <si>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</si>
  <si>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</si>
  <si>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</si>
  <si>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</si>
  <si>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</si>
  <si>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</si>
  <si>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</si>
  <si>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</si>
  <si>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</si>
  <si>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</si>
  <si>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</si>
  <si>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</si>
  <si>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</si>
  <si>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</si>
  <si>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</si>
  <si>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</si>
  <si>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</si>
  <si>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</si>
  <si>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</si>
  <si>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</si>
  <si>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</si>
  <si>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</si>
  <si>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</si>
  <si>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</si>
  <si>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</si>
  <si>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</si>
  <si>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</si>
  <si>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</si>
  <si>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</si>
  <si>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</si>
  <si>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</si>
  <si>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</si>
  <si>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</si>
  <si>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</si>
  <si>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</si>
  <si>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</si>
  <si>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</si>
  <si>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</si>
  <si>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</si>
  <si>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</si>
  <si>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</si>
  <si>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</si>
  <si>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</si>
  <si>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</si>
  <si>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</si>
  <si>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</si>
  <si>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</si>
  <si>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</si>
  <si>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</si>
  <si>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</si>
  <si>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</si>
  <si>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</si>
  <si>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</si>
  <si>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</si>
  <si>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</si>
  <si>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</si>
  <si>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</si>
  <si>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</si>
  <si>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</si>
  <si>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</si>
  <si>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</si>
  <si>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</si>
  <si>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</si>
  <si>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</si>
  <si>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</si>
  <si>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</si>
  <si>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</si>
  <si>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</si>
  <si>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</si>
  <si>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</si>
  <si>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</si>
  <si>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</si>
  <si>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</si>
  <si>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</si>
  <si>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</si>
  <si>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</si>
  <si>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</si>
  <si>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</si>
  <si>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</si>
  <si>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</si>
  <si>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</si>
  <si>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</si>
  <si>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</si>
  <si>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</si>
  <si>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</si>
  <si>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</si>
  <si>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</si>
  <si>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</si>
  <si>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</si>
  <si>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</si>
  <si>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</si>
  <si>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</si>
  <si>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</si>
  <si>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</si>
  <si>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</si>
  <si>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</si>
  <si>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</si>
  <si>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</si>
  <si>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</si>
  <si>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</si>
  <si>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</si>
  <si>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</si>
  <si>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</si>
  <si>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</si>
  <si>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</si>
  <si>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</si>
  <si>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</si>
  <si>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</si>
  <si>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</si>
  <si>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</si>
  <si>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</si>
  <si>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</si>
  <si>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</si>
  <si>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</si>
  <si>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</si>
  <si>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</si>
  <si>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</si>
  <si>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</si>
  <si>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</si>
  <si>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</si>
  <si>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</si>
  <si>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</si>
  <si>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</si>
  <si>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</si>
  <si>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</si>
  <si>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</si>
  <si>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</si>
  <si>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</si>
  <si>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</si>
  <si>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</si>
  <si>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</si>
  <si>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</si>
  <si>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</si>
  <si>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</si>
  <si>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</si>
  <si>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</si>
  <si>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</si>
  <si>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</si>
  <si>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</si>
  <si>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</si>
  <si>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</si>
  <si>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</si>
  <si>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</si>
  <si>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</si>
  <si>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</si>
  <si>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</si>
  <si>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</si>
  <si>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</si>
  <si>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</si>
  <si>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</si>
  <si>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</si>
  <si>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</si>
  <si>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</si>
  <si>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</si>
  <si>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</si>
  <si>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</si>
  <si>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</si>
  <si>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</si>
  <si>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</si>
  <si>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</si>
  <si>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</si>
  <si>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</si>
  <si>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</si>
  <si>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</si>
  <si>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</si>
  <si>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</si>
  <si>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</si>
  <si>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</si>
  <si>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</si>
  <si>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</si>
  <si>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</si>
  <si>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</si>
  <si>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</si>
  <si>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</si>
  <si>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</si>
  <si>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</si>
  <si>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</si>
  <si>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</si>
  <si>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</si>
  <si>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</si>
  <si>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</si>
  <si>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</si>
  <si>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</si>
  <si>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</si>
  <si>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</si>
  <si>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</si>
  <si>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</si>
  <si>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</si>
  <si>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</si>
  <si>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</si>
  <si>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</si>
  <si>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</si>
  <si>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</si>
  <si>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</si>
  <si>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</si>
  <si>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</si>
  <si>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</si>
  <si>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</si>
  <si>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</si>
  <si>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</si>
  <si>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</si>
  <si>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</si>
  <si>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</si>
  <si>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</si>
  <si>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</si>
  <si>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</si>
  <si>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</si>
  <si>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</si>
  <si>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</si>
  <si>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</si>
  <si>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</si>
  <si>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</si>
  <si>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</si>
  <si>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</si>
  <si>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</si>
  <si>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</si>
  <si>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</si>
  <si>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</si>
  <si>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</si>
  <si>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</si>
  <si>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</si>
  <si>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</si>
  <si>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</si>
  <si>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</si>
  <si>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</si>
  <si>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</si>
  <si>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</si>
  <si>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</si>
  <si>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</si>
  <si>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</si>
  <si>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</si>
  <si>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</si>
  <si>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</si>
  <si>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</si>
  <si>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</si>
  <si>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</si>
  <si>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</si>
  <si>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</si>
  <si>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</si>
  <si>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</si>
  <si>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</si>
  <si>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</si>
  <si>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</si>
  <si>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</si>
  <si>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</si>
  <si>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</si>
  <si>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</si>
  <si>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</si>
  <si>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</si>
  <si>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</si>
  <si>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</si>
  <si>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</si>
  <si>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</si>
  <si>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</si>
  <si>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</si>
  <si>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</si>
  <si>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</si>
  <si>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</si>
  <si>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</si>
  <si>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</si>
  <si>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</si>
  <si>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</si>
  <si>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</si>
  <si>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</si>
  <si>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</si>
  <si>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</si>
  <si>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</si>
  <si>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</si>
  <si>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</si>
  <si>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</si>
  <si>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</si>
  <si>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</si>
  <si>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</si>
  <si>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</si>
  <si>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</si>
  <si>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</si>
  <si>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</si>
  <si>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</si>
  <si>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</si>
  <si>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</si>
  <si>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</si>
  <si>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</si>
  <si>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</si>
  <si>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</si>
  <si>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</si>
  <si>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</si>
  <si>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</si>
  <si>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</si>
  <si>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</si>
  <si>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</si>
  <si>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</si>
  <si>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</si>
  <si>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</si>
  <si>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</si>
  <si>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</si>
  <si>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</si>
  <si>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</si>
  <si>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</si>
  <si>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</si>
  <si>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</si>
  <si>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</si>
  <si>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</si>
  <si>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</si>
  <si>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</si>
  <si>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</si>
  <si>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</si>
  <si>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</si>
  <si>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</si>
  <si>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</si>
  <si>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</si>
  <si>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</si>
  <si>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</si>
  <si>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</si>
  <si>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</si>
  <si>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</si>
  <si>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</si>
  <si>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</si>
  <si>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</si>
  <si>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</si>
  <si>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</si>
  <si>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</si>
  <si>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</si>
  <si>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</si>
  <si>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</si>
  <si>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</si>
  <si>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</si>
  <si>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</si>
  <si>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</si>
  <si>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</si>
  <si>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</si>
  <si>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</si>
  <si>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</si>
  <si>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</si>
  <si>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</si>
  <si>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</si>
  <si>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</si>
  <si>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</si>
  <si>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</si>
  <si>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</si>
  <si>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</si>
  <si>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</si>
  <si>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</si>
  <si>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</si>
  <si>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</si>
  <si>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</si>
  <si>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</si>
  <si>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</si>
  <si>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</si>
  <si>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</si>
  <si>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</si>
  <si>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</si>
  <si>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</si>
  <si>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</si>
  <si>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</si>
  <si>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</si>
  <si>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</si>
  <si>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</si>
  <si>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</si>
  <si>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</si>
  <si>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</si>
  <si>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</si>
  <si>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</si>
  <si>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</si>
  <si>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</si>
  <si>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</si>
  <si>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</si>
  <si>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</si>
  <si>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</si>
  <si>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</si>
  <si>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</si>
  <si>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</si>
  <si>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</si>
  <si>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</si>
  <si>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</si>
  <si>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</si>
  <si>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</si>
  <si>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</si>
  <si>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</si>
  <si>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</si>
  <si>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</si>
  <si>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</si>
  <si>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</si>
  <si>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</si>
  <si>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</si>
  <si>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</si>
  <si>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</si>
  <si>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</si>
  <si>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</si>
  <si>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</si>
  <si>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</si>
  <si>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</si>
  <si>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</si>
  <si>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</si>
  <si>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</si>
  <si>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</si>
  <si>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</si>
  <si>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</si>
  <si>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</si>
  <si>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</si>
  <si>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</si>
  <si>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</si>
  <si>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</si>
  <si>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</si>
  <si>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</si>
  <si>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</si>
  <si>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</si>
  <si>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</si>
  <si>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</si>
  <si>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</si>
  <si>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</si>
  <si>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</si>
  <si>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</si>
  <si>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</si>
  <si>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</si>
  <si>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</si>
  <si>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</si>
  <si>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</si>
  <si>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</si>
  <si>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</si>
  <si>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</si>
  <si>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</si>
  <si>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</si>
  <si>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</si>
  <si>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</si>
  <si>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</si>
  <si>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</si>
  <si>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</si>
  <si>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</si>
  <si>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</si>
  <si>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</si>
  <si>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</si>
  <si>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</si>
  <si>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</si>
  <si>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</si>
  <si>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</si>
  <si>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</si>
  <si>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</si>
  <si>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</si>
  <si>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</si>
  <si>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</si>
  <si>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</si>
  <si>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</si>
  <si>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</si>
  <si>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</si>
  <si>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</si>
  <si>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</si>
  <si>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</si>
  <si>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</si>
  <si>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</si>
  <si>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</si>
  <si>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</si>
  <si>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</si>
  <si>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</si>
  <si>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</si>
  <si>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</si>
  <si>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</si>
  <si>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</si>
  <si>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</si>
  <si>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</si>
  <si>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</si>
  <si>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</si>
  <si>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</si>
  <si>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</si>
  <si>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</si>
  <si>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</si>
  <si>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</si>
  <si>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</si>
  <si>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</si>
  <si>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</si>
  <si>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</si>
  <si>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</si>
  <si>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</si>
  <si>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</si>
  <si>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</si>
  <si>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</si>
  <si>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</si>
  <si>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</si>
  <si>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</si>
  <si>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</si>
  <si>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</si>
  <si>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</si>
  <si>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</si>
  <si>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</si>
  <si>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</si>
  <si>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</si>
  <si>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</si>
  <si>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</si>
  <si>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</si>
  <si>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</si>
  <si>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</si>
  <si>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</si>
  <si>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</si>
  <si>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</si>
  <si>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</si>
  <si>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</si>
  <si>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</si>
  <si>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</si>
  <si>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</si>
  <si>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</si>
  <si>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</si>
  <si>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</si>
  <si>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</si>
  <si>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</si>
  <si>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</si>
  <si>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</si>
  <si>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</si>
  <si>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</si>
  <si>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</si>
  <si>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</si>
  <si>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</si>
  <si>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</si>
  <si>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</si>
  <si>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</si>
  <si>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</si>
  <si>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</si>
  <si>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</si>
  <si>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</si>
  <si>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</si>
  <si>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</si>
  <si>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</si>
  <si>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</si>
  <si>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</si>
  <si>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</si>
  <si>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</si>
  <si>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</si>
  <si>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</si>
  <si>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</si>
  <si>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</si>
  <si>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</si>
  <si>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</si>
  <si>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</si>
  <si>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</si>
  <si>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</si>
  <si>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</si>
  <si>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</si>
  <si>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</si>
  <si>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</si>
  <si>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</si>
  <si>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</si>
  <si>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</si>
  <si>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</si>
  <si>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</si>
  <si>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</si>
  <si>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</si>
  <si>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</si>
  <si>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</si>
  <si>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</si>
  <si>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</si>
  <si>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</si>
  <si>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</si>
  <si>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</si>
  <si>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</si>
  <si>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</si>
  <si>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</si>
  <si>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</si>
  <si>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</si>
  <si>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</si>
  <si>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</si>
  <si>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</si>
  <si>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</si>
  <si>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</si>
  <si>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</si>
  <si>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</si>
  <si>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</si>
  <si>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</si>
  <si>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</si>
  <si>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</si>
  <si>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</si>
  <si>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</si>
  <si>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</si>
  <si>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</si>
  <si>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</si>
  <si>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</si>
  <si>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</si>
  <si>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</si>
  <si>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</si>
  <si>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</si>
  <si>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</si>
  <si>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</si>
  <si>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</si>
  <si>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</si>
  <si>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</si>
  <si>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</si>
  <si>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</si>
  <si>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</si>
  <si>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</si>
  <si>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</si>
  <si>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</si>
  <si>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</si>
  <si>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</si>
  <si>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</si>
  <si>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</si>
  <si>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</si>
  <si>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</si>
  <si>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</si>
  <si>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</si>
  <si>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</si>
  <si>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</si>
  <si>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</si>
  <si>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</si>
  <si>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</si>
  <si>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</si>
  <si>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</si>
  <si>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</si>
  <si>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</si>
  <si>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</si>
  <si>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</si>
  <si>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</si>
  <si>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</si>
  <si>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</si>
  <si>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</si>
  <si>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</si>
  <si>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</si>
  <si>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</si>
  <si>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</si>
  <si>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</si>
  <si>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</si>
  <si>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</si>
  <si>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</si>
  <si>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</si>
  <si>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</si>
  <si>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</si>
  <si>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</si>
  <si>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</si>
  <si>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</si>
  <si>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</si>
  <si>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</si>
  <si>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</si>
  <si>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</si>
  <si>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</si>
  <si>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</si>
  <si>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</si>
  <si>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</si>
  <si>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</si>
  <si>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</si>
  <si>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</si>
  <si>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</si>
  <si>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</si>
  <si>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</si>
  <si>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</si>
  <si>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</si>
  <si>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</si>
  <si>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</si>
  <si>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</si>
  <si>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</si>
  <si>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</si>
  <si>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</si>
  <si>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</si>
  <si>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</si>
  <si>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</si>
  <si>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</si>
  <si>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</si>
  <si>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</si>
  <si>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</si>
  <si>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</si>
  <si>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</si>
  <si>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</si>
  <si>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</si>
  <si>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</si>
  <si>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</si>
  <si>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</si>
  <si>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</si>
  <si>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</si>
  <si>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</si>
  <si>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</si>
  <si>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</si>
  <si>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</si>
  <si>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</si>
  <si>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</si>
  <si>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</si>
  <si>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</si>
  <si>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</si>
  <si>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</si>
  <si>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</si>
  <si>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</si>
  <si>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</si>
  <si>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</si>
  <si>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</si>
  <si>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</si>
  <si>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</si>
  <si>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</si>
  <si>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</si>
  <si>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</si>
  <si>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</si>
  <si>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</si>
  <si>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</si>
  <si>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</si>
  <si>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</si>
  <si>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</si>
  <si>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</si>
  <si>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</si>
  <si>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</si>
  <si>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</si>
  <si>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</si>
  <si>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</si>
  <si>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</si>
  <si>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</si>
  <si>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</si>
  <si>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</si>
  <si>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</si>
  <si>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</si>
  <si>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</si>
  <si>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</si>
  <si>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</si>
  <si>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</si>
  <si>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</si>
  <si>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</si>
  <si>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</si>
  <si>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</si>
  <si>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</si>
  <si>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</si>
  <si>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</si>
  <si>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</si>
  <si>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</si>
  <si>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</si>
  <si>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</si>
  <si>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</si>
  <si>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</si>
  <si>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</si>
  <si>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</si>
  <si>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</si>
  <si>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</si>
  <si>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</si>
  <si>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</si>
  <si>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</si>
  <si>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</si>
  <si>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</si>
  <si>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</si>
  <si>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</si>
  <si>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</si>
  <si>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</si>
  <si>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</si>
  <si>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</si>
  <si>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</si>
  <si>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</si>
  <si>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</si>
  <si>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</si>
  <si>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</si>
  <si>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</si>
  <si>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</si>
  <si>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</si>
  <si>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</si>
  <si>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</si>
  <si>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</si>
  <si>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</si>
  <si>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</si>
  <si>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</si>
  <si>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</si>
  <si>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</si>
  <si>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</si>
  <si>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</si>
  <si>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</si>
  <si>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</si>
  <si>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</si>
  <si>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</si>
  <si>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</si>
  <si>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</si>
  <si>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</si>
  <si>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</si>
  <si>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</si>
  <si>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</si>
  <si>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</si>
  <si>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</si>
  <si>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</si>
  <si>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</si>
  <si>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</si>
  <si>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</si>
  <si>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</si>
  <si>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</si>
  <si>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</si>
  <si>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</si>
  <si>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</si>
  <si>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</si>
  <si>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</si>
  <si>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</si>
  <si>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</si>
  <si>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</si>
  <si>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</si>
  <si>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</si>
  <si>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</si>
  <si>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</si>
  <si>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</si>
  <si>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</si>
  <si>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</si>
  <si>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</si>
  <si>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</si>
  <si>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</si>
  <si>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</si>
  <si>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</si>
  <si>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</si>
  <si>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</si>
  <si>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</si>
  <si>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</si>
  <si>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</si>
  <si>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</si>
  <si>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</si>
  <si>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</si>
  <si>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</si>
  <si>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</si>
  <si>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</si>
  <si>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</si>
  <si>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</si>
  <si>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</si>
  <si>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</si>
  <si>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</si>
  <si>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</si>
  <si>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</si>
  <si>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</si>
  <si>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</si>
  <si>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</si>
  <si>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</si>
  <si>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</si>
  <si>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</si>
  <si>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</si>
  <si>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</si>
  <si>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</si>
  <si>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</si>
  <si>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</si>
  <si>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</si>
  <si>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</si>
  <si>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</si>
  <si>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</si>
  <si>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</si>
  <si>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</si>
  <si>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</si>
  <si>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</si>
  <si>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</si>
  <si>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</si>
  <si>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</si>
  <si>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</si>
  <si>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</si>
  <si>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</si>
  <si>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</si>
  <si>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</si>
  <si>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</si>
  <si>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</si>
  <si>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</si>
  <si>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</si>
  <si>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</si>
  <si>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</si>
  <si>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</si>
  <si>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</si>
  <si>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</si>
  <si>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</si>
  <si>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</si>
  <si>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</si>
  <si>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</si>
  <si>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</si>
  <si>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</si>
  <si>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</si>
  <si>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</si>
  <si>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</si>
  <si>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</si>
  <si>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</si>
  <si>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</si>
  <si>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</si>
  <si>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</si>
  <si>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</si>
  <si>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</si>
  <si>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</si>
  <si>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</si>
  <si>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</si>
  <si>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</si>
  <si>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</si>
  <si>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</si>
  <si>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</si>
  <si>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</si>
  <si>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</si>
  <si>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</si>
  <si>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</si>
  <si>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</si>
  <si>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</si>
  <si>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</si>
  <si>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</si>
  <si>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</si>
  <si>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</si>
  <si>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</si>
  <si>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</si>
  <si>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</si>
  <si>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</si>
  <si>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</si>
  <si>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</si>
  <si>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</si>
  <si>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</si>
  <si>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</si>
  <si>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</si>
  <si>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</si>
  <si>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</si>
  <si>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</si>
  <si>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</si>
  <si>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</si>
  <si>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</si>
  <si>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</si>
  <si>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</si>
  <si>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</si>
  <si>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</si>
  <si>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</si>
  <si>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</si>
  <si>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</si>
  <si>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</si>
  <si>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</si>
  <si>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</si>
  <si>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</si>
  <si>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</si>
  <si>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</si>
  <si>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</si>
  <si>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</si>
  <si>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</si>
  <si>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</si>
  <si>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</si>
  <si>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</si>
  <si>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</si>
  <si>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</si>
  <si>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</si>
  <si>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</si>
  <si>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</si>
  <si>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</si>
  <si>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</si>
  <si>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</si>
  <si>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</si>
  <si>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</si>
  <si>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</si>
  <si>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</si>
  <si>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</si>
  <si>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</si>
  <si>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</si>
  <si>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</si>
  <si>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</si>
  <si>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</si>
  <si>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</si>
  <si>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</si>
  <si>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</si>
  <si>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</si>
  <si>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</si>
  <si>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</si>
  <si>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</si>
  <si>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</si>
  <si>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</si>
  <si>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</si>
  <si>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</si>
  <si>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</si>
  <si>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</si>
  <si>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</si>
  <si>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</si>
  <si>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</si>
  <si>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</si>
  <si>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</si>
  <si>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</si>
  <si>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</si>
  <si>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</si>
  <si>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</si>
  <si>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</si>
  <si>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</si>
  <si>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</si>
  <si>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</si>
  <si>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</si>
  <si>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</si>
  <si>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</si>
  <si>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</si>
  <si>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</si>
  <si>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</si>
  <si>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</si>
  <si>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</si>
  <si>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</si>
  <si>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</si>
  <si>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</si>
  <si>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</si>
  <si>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</si>
  <si>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</si>
  <si>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</si>
  <si>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</si>
  <si>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</si>
  <si>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</si>
  <si>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</si>
  <si>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</si>
  <si>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</si>
  <si>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</si>
  <si>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</si>
  <si>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</si>
  <si>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</si>
  <si>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</si>
  <si>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</si>
  <si>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</si>
  <si>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</si>
  <si>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</si>
  <si>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</si>
  <si>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</si>
  <si>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</si>
  <si>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</si>
  <si>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</si>
  <si>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</si>
  <si>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</si>
  <si>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</si>
  <si>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</si>
  <si>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</si>
  <si>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</si>
  <si>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</si>
  <si>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</si>
  <si>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</si>
  <si>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</si>
  <si>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</si>
  <si>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</si>
  <si>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</si>
  <si>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</si>
  <si>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</si>
  <si>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</si>
  <si>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</si>
  <si>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</si>
  <si>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</si>
  <si>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</si>
  <si>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</si>
  <si>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</si>
  <si>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</si>
  <si>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</si>
  <si>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</si>
  <si>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</si>
  <si>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</si>
  <si>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</si>
  <si>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</si>
  <si>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</si>
  <si>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</si>
  <si>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</si>
  <si>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</si>
  <si>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</si>
  <si>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</si>
  <si>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</si>
  <si>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</si>
  <si>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</si>
  <si>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</si>
  <si>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</si>
  <si>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</si>
  <si>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</si>
  <si>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</si>
  <si>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</si>
  <si>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</si>
  <si>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</si>
  <si>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</si>
  <si>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</si>
  <si>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</si>
  <si>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</si>
  <si>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</si>
  <si>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</si>
  <si>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</si>
  <si>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</si>
  <si>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</si>
  <si>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</si>
  <si>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</si>
  <si>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</si>
  <si>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</si>
  <si>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</si>
  <si>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</si>
  <si>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</si>
  <si>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</si>
  <si>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</si>
  <si>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</si>
  <si>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</si>
  <si>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</si>
  <si>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</si>
  <si>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</si>
  <si>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</si>
  <si>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</si>
  <si>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</si>
  <si>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</si>
  <si>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</si>
  <si>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</si>
  <si>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</si>
  <si>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</si>
  <si>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</si>
  <si>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</si>
  <si>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</si>
  <si>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</si>
  <si>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</si>
  <si>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</si>
  <si>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</si>
  <si>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</si>
  <si>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</si>
  <si>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</si>
  <si>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</si>
  <si>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</si>
  <si>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</si>
  <si>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</si>
  <si>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</si>
  <si>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</si>
  <si>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</si>
  <si>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</si>
  <si>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</si>
  <si>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</si>
  <si>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</si>
  <si>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</si>
  <si>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</si>
  <si>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</si>
  <si>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</si>
  <si>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</si>
  <si>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</si>
  <si>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</si>
  <si>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</si>
  <si>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</si>
  <si>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</si>
  <si>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</si>
  <si>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</si>
  <si>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</si>
  <si>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</si>
  <si>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</si>
  <si>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</si>
  <si>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</si>
  <si>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</si>
  <si>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</si>
  <si>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</si>
  <si>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</si>
  <si>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</si>
  <si>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</si>
  <si>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</si>
  <si>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</si>
  <si>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</si>
  <si>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</si>
  <si>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</si>
  <si>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</si>
  <si>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</si>
  <si>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</si>
  <si>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</si>
  <si>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</si>
  <si>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</si>
  <si>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</si>
  <si>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</si>
  <si>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</si>
  <si>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</si>
  <si>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</si>
  <si>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</si>
  <si>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</si>
  <si>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</si>
  <si>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</si>
  <si>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</si>
  <si>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</si>
  <si>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</si>
  <si>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</si>
  <si>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</si>
  <si>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</si>
  <si>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</si>
  <si>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</si>
  <si>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</si>
  <si>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</si>
  <si>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</si>
  <si>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</si>
  <si>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</si>
  <si>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</si>
  <si>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</si>
  <si>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</si>
  <si>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</si>
  <si>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</si>
  <si>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</si>
  <si>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</si>
  <si>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</si>
  <si>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</si>
  <si>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</si>
  <si>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</si>
  <si>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</si>
  <si>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</si>
  <si>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</si>
  <si>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</si>
  <si>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</si>
  <si>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</si>
  <si>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</si>
  <si>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</si>
  <si>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</si>
  <si>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</si>
  <si>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</si>
  <si>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</si>
  <si>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</si>
  <si>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</si>
  <si>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</si>
  <si>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</si>
  <si>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</si>
  <si>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</si>
  <si>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</si>
  <si>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</si>
  <si>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</si>
  <si>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</si>
  <si>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</si>
  <si>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</si>
  <si>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</si>
  <si>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</si>
  <si>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</si>
  <si>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</si>
  <si>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</si>
  <si>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</si>
  <si>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</si>
  <si>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</si>
  <si>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</si>
  <si>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</si>
  <si>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</si>
  <si>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</si>
  <si>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</si>
  <si>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</si>
  <si>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</si>
  <si>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</si>
  <si>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</si>
  <si>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</si>
  <si>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</si>
  <si>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</si>
  <si>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</si>
  <si>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</si>
  <si>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</si>
  <si>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</si>
  <si>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</si>
  <si>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</si>
  <si>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</si>
  <si>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</si>
  <si>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</si>
  <si>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</si>
  <si>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</si>
  <si>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</si>
  <si>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</si>
  <si>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</si>
  <si>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</si>
  <si>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</si>
  <si>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</si>
  <si>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</si>
  <si>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</si>
  <si>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</si>
  <si>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</si>
  <si>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</si>
  <si>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</si>
  <si>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</si>
  <si>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</si>
  <si>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</si>
  <si>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</si>
  <si>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</si>
  <si>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</si>
  <si>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</si>
  <si>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</si>
  <si>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</si>
  <si>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</si>
  <si>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</si>
  <si>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</si>
  <si>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</si>
  <si>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</si>
  <si>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</si>
  <si>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</si>
  <si>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</si>
  <si>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</si>
  <si>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</si>
  <si>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</si>
  <si>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</si>
  <si>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</si>
  <si>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</si>
  <si>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</si>
  <si>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</si>
  <si>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</si>
  <si>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</si>
  <si>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</si>
  <si>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</si>
  <si>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</si>
  <si>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</si>
  <si>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</si>
  <si>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</si>
  <si>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</si>
  <si>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</si>
  <si>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</si>
  <si>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</si>
  <si>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</si>
  <si>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</si>
  <si>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</si>
  <si>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</si>
  <si>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</si>
  <si>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</si>
  <si>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</si>
  <si>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</si>
  <si>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</si>
  <si>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</si>
  <si>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</si>
  <si>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</si>
  <si>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</si>
  <si>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</si>
  <si>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</si>
  <si>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</si>
  <si>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</si>
  <si>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</si>
  <si>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</si>
  <si>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</si>
  <si>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</si>
  <si>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</si>
  <si>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</si>
  <si>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</si>
  <si>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</si>
  <si>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</si>
  <si>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</si>
  <si>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</si>
  <si>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</si>
  <si>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</si>
  <si>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</si>
  <si>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</si>
  <si>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</si>
  <si>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</si>
  <si>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</si>
  <si>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</si>
  <si>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</si>
  <si>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</si>
  <si>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</si>
  <si>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</si>
  <si>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</si>
  <si>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</si>
  <si>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</si>
  <si>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</si>
  <si>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</si>
  <si>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</si>
  <si>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</si>
  <si>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</si>
  <si>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</si>
  <si>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</si>
  <si>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</si>
  <si>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</si>
  <si>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</si>
  <si>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</si>
  <si>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</si>
  <si>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</si>
  <si>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</si>
  <si>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</si>
  <si>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</si>
  <si>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</si>
  <si>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</si>
  <si>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</si>
  <si>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</si>
  <si>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</si>
  <si>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</si>
  <si>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</si>
  <si>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</si>
  <si>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</si>
  <si>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</si>
  <si>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</si>
  <si>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</si>
  <si>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</si>
  <si>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</si>
  <si>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</si>
  <si>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</si>
  <si>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</si>
  <si>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</si>
  <si>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</si>
  <si>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</si>
  <si>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</si>
  <si>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</si>
  <si>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</si>
  <si>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</si>
  <si>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</si>
  <si>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</si>
  <si>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</si>
  <si>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</si>
  <si>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</si>
  <si>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</si>
  <si>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</si>
  <si>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</si>
  <si>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</si>
  <si>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</si>
  <si>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</si>
  <si>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</si>
  <si>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</si>
  <si>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</si>
  <si>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</si>
  <si>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</si>
  <si>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</si>
  <si>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</si>
  <si>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</si>
  <si>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</si>
  <si>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</si>
  <si>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</si>
  <si>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</si>
  <si>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</si>
  <si>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</si>
  <si>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</si>
  <si>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</si>
  <si>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</si>
  <si>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</si>
  <si>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</si>
  <si>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</si>
  <si>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</si>
  <si>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</si>
  <si>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</si>
  <si>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</si>
  <si>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</si>
  <si>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</si>
  <si>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</si>
  <si>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</si>
  <si>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</si>
  <si>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</si>
  <si>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</si>
  <si>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</si>
  <si>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</si>
  <si>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</si>
  <si>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</si>
  <si>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</si>
  <si>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</si>
  <si>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</si>
  <si>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</si>
  <si>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</si>
  <si>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</si>
  <si>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</si>
  <si>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</si>
  <si>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</si>
  <si>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</si>
  <si>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</si>
  <si>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</si>
  <si>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</si>
  <si>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</si>
  <si>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</si>
  <si>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</si>
  <si>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</si>
  <si>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</si>
  <si>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</si>
  <si>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</si>
  <si>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</si>
  <si>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</si>
  <si>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</si>
  <si>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</si>
  <si>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</si>
  <si>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</si>
  <si>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</si>
  <si>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</si>
  <si>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</si>
  <si>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</si>
  <si>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</si>
  <si>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</si>
  <si>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</si>
  <si>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</si>
  <si>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</si>
  <si>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</si>
  <si>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</si>
  <si>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</si>
  <si>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</si>
  <si>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</si>
  <si>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</si>
  <si>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</si>
  <si>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</si>
  <si>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</si>
  <si>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</si>
  <si>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</si>
  <si>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</si>
  <si>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</si>
  <si>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</si>
  <si>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</si>
  <si>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</si>
  <si>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</si>
  <si>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</si>
  <si>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</si>
  <si>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</si>
  <si>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</si>
  <si>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</si>
  <si>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</si>
  <si>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</si>
  <si>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</si>
  <si>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</si>
  <si>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</si>
  <si>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</si>
  <si>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</si>
  <si>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</si>
  <si>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</si>
  <si>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</si>
  <si>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</si>
  <si>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</si>
  <si>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</si>
  <si>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</si>
  <si>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</si>
  <si>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</si>
  <si>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</si>
  <si>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</si>
  <si>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</si>
  <si>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</si>
  <si>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</si>
  <si>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</si>
  <si>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</si>
  <si>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</si>
  <si>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</si>
  <si>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</si>
  <si>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</si>
  <si>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</si>
  <si>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</si>
  <si>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</si>
  <si>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</si>
  <si>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</si>
  <si>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</si>
  <si>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</si>
  <si>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</si>
  <si>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</si>
  <si>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</si>
  <si>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</si>
  <si>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</si>
  <si>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</si>
  <si>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</si>
  <si>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</si>
  <si>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</si>
  <si>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</si>
  <si>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</si>
  <si>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</si>
  <si>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</si>
  <si>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</si>
  <si>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</si>
  <si>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</si>
  <si>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</si>
  <si>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</si>
  <si>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</si>
  <si>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</si>
  <si>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</si>
  <si>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</si>
  <si>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</si>
  <si>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</si>
  <si>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</si>
  <si>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</si>
  <si>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</si>
  <si>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</si>
  <si>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</si>
  <si>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</si>
  <si>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</si>
  <si>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</si>
  <si>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</si>
  <si>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</si>
  <si>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</si>
  <si>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</si>
  <si>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</si>
  <si>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</si>
  <si>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</si>
  <si>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</si>
  <si>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</si>
  <si>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</si>
  <si>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</si>
  <si>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</si>
  <si>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</si>
  <si>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</si>
  <si>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</si>
  <si>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</si>
  <si>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</si>
  <si>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</si>
  <si>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</si>
  <si>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</si>
  <si>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</si>
  <si>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</si>
  <si>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</si>
  <si>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</si>
  <si>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</si>
  <si>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</si>
  <si>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</si>
  <si>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</si>
  <si>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</si>
  <si>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</si>
  <si>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</si>
  <si>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</si>
  <si>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</si>
  <si>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</si>
  <si>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</si>
  <si>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</si>
  <si>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</si>
  <si>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</si>
  <si>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</si>
  <si>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</si>
  <si>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</si>
  <si>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</si>
  <si>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</si>
  <si>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</si>
  <si>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</si>
  <si>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</si>
  <si>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</si>
  <si>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</si>
  <si>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</si>
  <si>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</si>
  <si>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</si>
  <si>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</si>
  <si>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</si>
  <si>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</si>
  <si>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</si>
  <si>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</si>
  <si>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</si>
  <si>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</si>
  <si>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</si>
  <si>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</si>
  <si>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</si>
  <si>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</si>
  <si>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</si>
  <si>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</si>
  <si>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</si>
  <si>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</si>
  <si>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</si>
  <si>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</si>
  <si>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</si>
  <si>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</si>
  <si>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</si>
  <si>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</si>
  <si>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</si>
  <si>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</si>
  <si>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</si>
  <si>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</si>
  <si>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</si>
  <si>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</si>
  <si>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</si>
  <si>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</si>
  <si>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</si>
  <si>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</si>
  <si>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</si>
  <si>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</si>
  <si>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</si>
  <si>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</si>
  <si>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</si>
  <si>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</si>
  <si>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</si>
  <si>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</si>
  <si>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</si>
  <si>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</si>
  <si>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</si>
  <si>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</si>
  <si>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</si>
  <si>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</si>
  <si>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</si>
  <si>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</si>
  <si>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</si>
  <si>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</si>
  <si>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</si>
  <si>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</si>
  <si>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</si>
  <si>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</si>
  <si>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</si>
  <si>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</si>
  <si>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</si>
  <si>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</si>
  <si>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</si>
  <si>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</si>
  <si>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</si>
  <si>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</si>
  <si>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</si>
  <si>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</si>
  <si>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</si>
  <si>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</si>
  <si>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</si>
  <si>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</si>
  <si>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</si>
  <si>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</si>
  <si>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</si>
  <si>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</si>
  <si>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</si>
  <si>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</si>
  <si>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</si>
  <si>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</si>
  <si>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</si>
  <si>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</si>
  <si>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</si>
  <si>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</si>
  <si>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</si>
  <si>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</si>
  <si>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</si>
  <si>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</si>
  <si>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</si>
  <si>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</si>
  <si>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</si>
  <si>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</si>
  <si>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</si>
  <si>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</si>
  <si>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</si>
  <si>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</si>
  <si>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</si>
  <si>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</si>
  <si>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</si>
  <si>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</si>
  <si>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</si>
  <si>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</si>
  <si>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</si>
  <si>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</si>
  <si>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</si>
  <si>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</si>
  <si>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</si>
  <si>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</si>
  <si>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</si>
  <si>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</si>
  <si>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</si>
  <si>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</si>
  <si>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</si>
  <si>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</si>
  <si>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</si>
  <si>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</si>
  <si>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</si>
  <si>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</si>
  <si>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</si>
  <si>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</si>
  <si>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</si>
  <si>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</si>
  <si>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</si>
  <si>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</si>
  <si>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</si>
  <si>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</si>
  <si>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</si>
  <si>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</si>
  <si>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</si>
  <si>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</si>
  <si>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</si>
  <si>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</si>
  <si>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</si>
  <si>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</si>
  <si>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</si>
  <si>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</si>
  <si>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</si>
  <si>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</si>
  <si>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</si>
  <si>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</si>
  <si>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</si>
  <si>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</si>
  <si>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</si>
  <si>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</si>
  <si>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</si>
  <si>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</si>
  <si>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</si>
  <si>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</si>
  <si>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</si>
  <si>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</si>
  <si>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</si>
  <si>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</si>
  <si>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</si>
  <si>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</si>
  <si>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</si>
  <si>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</si>
  <si>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</si>
  <si>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</si>
  <si>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</si>
  <si>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</si>
  <si>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</si>
  <si>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</si>
  <si>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</si>
  <si>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</si>
  <si>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</si>
  <si>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</si>
  <si>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</si>
  <si>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</si>
  <si>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</si>
  <si>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</si>
  <si>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</si>
  <si>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</si>
  <si>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</si>
  <si>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</si>
  <si>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</si>
  <si>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</si>
  <si>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</si>
  <si>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</si>
  <si>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</si>
  <si>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</si>
  <si>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</si>
  <si>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</si>
  <si>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</si>
  <si>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</si>
  <si>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</si>
  <si>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</si>
  <si>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</si>
  <si>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</si>
  <si>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</si>
  <si>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</si>
  <si>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</si>
  <si>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</si>
  <si>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</si>
  <si>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</si>
  <si>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</si>
  <si>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</si>
  <si>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</si>
  <si>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</si>
  <si>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</si>
  <si>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</si>
  <si>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</si>
  <si>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</si>
  <si>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</si>
  <si>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</si>
  <si>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</si>
  <si>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</si>
  <si>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</si>
  <si>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</si>
  <si>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</si>
  <si>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</si>
  <si>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</si>
  <si>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</si>
  <si>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</si>
  <si>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</si>
  <si>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</si>
  <si>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</si>
  <si>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</si>
  <si>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</si>
  <si>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</si>
  <si>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</si>
  <si>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</si>
  <si>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</si>
  <si>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</si>
  <si>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</si>
  <si>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</si>
  <si>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</si>
  <si>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</si>
  <si>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</si>
  <si>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</si>
  <si>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</si>
  <si>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</si>
  <si>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</si>
  <si>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</si>
  <si>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</si>
  <si>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</si>
  <si>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</si>
  <si>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</si>
  <si>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</si>
  <si>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</si>
  <si>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</si>
  <si>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</si>
  <si>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</si>
  <si>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</si>
  <si>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</si>
  <si>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</si>
  <si>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</si>
  <si>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</si>
  <si>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</si>
  <si>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</si>
  <si>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</si>
  <si>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</si>
  <si>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</si>
  <si>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</si>
  <si>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</si>
  <si>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</si>
  <si>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</si>
  <si>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</si>
  <si>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</si>
  <si>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</si>
  <si>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</si>
  <si>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</si>
  <si>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</si>
  <si>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</si>
  <si>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</si>
  <si>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</si>
  <si>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</si>
  <si>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</si>
  <si>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</si>
  <si>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</si>
  <si>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</si>
  <si>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</si>
  <si>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</si>
  <si>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</si>
  <si>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</si>
  <si>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</si>
  <si>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</si>
  <si>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</si>
  <si>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</si>
  <si>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</si>
  <si>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</si>
  <si>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</si>
  <si>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</si>
  <si>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</si>
  <si>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</si>
  <si>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</si>
  <si>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</si>
  <si>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</si>
  <si>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</si>
  <si>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</si>
  <si>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</si>
  <si>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</si>
  <si>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</si>
  <si>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</si>
  <si>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</si>
  <si>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</si>
  <si>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</si>
  <si>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</si>
  <si>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</si>
  <si>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</si>
  <si>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</si>
  <si>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</si>
  <si>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</si>
  <si>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</si>
  <si>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</si>
  <si>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</si>
  <si>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</si>
  <si>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</si>
  <si>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</si>
  <si>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</si>
  <si>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</si>
  <si>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</si>
  <si>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</si>
  <si>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</si>
  <si>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</si>
  <si>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</si>
  <si>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</si>
  <si>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</si>
  <si>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</si>
  <si>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</si>
  <si>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</si>
  <si>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</si>
  <si>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</si>
  <si>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</si>
  <si>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</si>
  <si>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</si>
  <si>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</si>
  <si>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</si>
  <si>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</si>
  <si>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</si>
  <si>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</si>
  <si>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</si>
  <si>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</si>
  <si>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</si>
  <si>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</si>
  <si>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</si>
  <si>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</si>
  <si>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</si>
  <si>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</si>
  <si>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</si>
  <si>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</si>
  <si>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</si>
  <si>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</si>
  <si>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</si>
  <si>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</si>
  <si>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</si>
  <si>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</si>
  <si>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</si>
  <si>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</si>
  <si>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</si>
  <si>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</si>
  <si>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</si>
  <si>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</si>
  <si>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</si>
  <si>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</si>
  <si>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</si>
  <si>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</si>
  <si>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</si>
  <si>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</si>
  <si>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</si>
  <si>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</si>
  <si>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</si>
  <si>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</si>
  <si>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</si>
  <si>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</si>
  <si>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</si>
  <si>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</si>
  <si>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</si>
  <si>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</si>
  <si>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</si>
  <si>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</si>
  <si>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</si>
  <si>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</si>
  <si>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</si>
  <si>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</si>
  <si>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</si>
  <si>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</si>
  <si>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</si>
  <si>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</si>
  <si>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</si>
  <si>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</si>
  <si>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</si>
  <si>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</si>
  <si>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</si>
  <si>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</si>
  <si>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</si>
  <si>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</si>
  <si>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</si>
  <si>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</si>
  <si>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</si>
  <si>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</si>
  <si>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</si>
  <si>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</si>
  <si>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</si>
  <si>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</si>
  <si>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</si>
  <si>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</si>
  <si>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</si>
  <si>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</si>
  <si>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</si>
  <si>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</si>
  <si>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</si>
  <si>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</si>
  <si>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</si>
  <si>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</si>
  <si>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</si>
  <si>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</si>
  <si>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</si>
  <si>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</si>
  <si>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</si>
  <si>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</si>
  <si>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</si>
  <si>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</si>
  <si>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</si>
  <si>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</si>
  <si>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</si>
  <si>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</si>
  <si>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</si>
  <si>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</si>
  <si>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</si>
  <si>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</si>
  <si>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</si>
  <si>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</si>
  <si>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</si>
  <si>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</si>
  <si>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</si>
  <si>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</si>
  <si>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</si>
  <si>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</si>
  <si>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</si>
  <si>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</si>
  <si>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</si>
  <si>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</si>
  <si>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</si>
  <si>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</si>
  <si>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</si>
  <si>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</si>
  <si>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</si>
  <si>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</si>
  <si>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</si>
  <si>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</si>
  <si>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</si>
  <si>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</si>
  <si>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</si>
  <si>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</si>
  <si>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</si>
  <si>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</si>
  <si>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</si>
  <si>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</si>
  <si>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</si>
  <si>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</si>
  <si>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</si>
  <si>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</si>
  <si>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</si>
  <si>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</si>
  <si>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</si>
  <si>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</si>
  <si>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</si>
  <si>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</si>
  <si>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</si>
  <si>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</si>
  <si>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</si>
  <si>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</si>
  <si>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</si>
  <si>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</si>
  <si>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</si>
  <si>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</si>
  <si>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</si>
  <si>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</si>
  <si>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</si>
  <si>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</si>
  <si>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</si>
  <si>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</si>
  <si>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</si>
  <si>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</si>
  <si>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</si>
  <si>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</si>
  <si>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</si>
  <si>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</si>
  <si>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</si>
  <si>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</si>
  <si>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</si>
  <si>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</si>
  <si>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</si>
  <si>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</si>
  <si>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</si>
  <si>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</si>
  <si>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</si>
  <si>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</si>
  <si>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</si>
  <si>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</si>
  <si>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</si>
  <si>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</si>
  <si>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</si>
  <si>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</si>
  <si>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</si>
  <si>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</si>
  <si>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</si>
  <si>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</si>
  <si>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</si>
  <si>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</si>
  <si>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</si>
  <si>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</si>
  <si>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</si>
  <si>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</si>
  <si>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</si>
  <si>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</si>
  <si>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</si>
  <si>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</si>
  <si>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</si>
  <si>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</si>
  <si>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</si>
  <si>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</si>
  <si>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</si>
  <si>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</si>
  <si>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</si>
  <si>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</si>
  <si>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</si>
  <si>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</si>
  <si>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</si>
  <si>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</si>
  <si>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</si>
  <si>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</si>
  <si>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</si>
  <si>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</si>
  <si>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</si>
  <si>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</si>
  <si>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</si>
  <si>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</si>
  <si>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</si>
  <si>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</si>
  <si>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</si>
  <si>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</si>
  <si>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</si>
  <si>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</si>
  <si>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</si>
  <si>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</si>
  <si>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</si>
  <si>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</si>
  <si>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</si>
  <si>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</si>
  <si>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</si>
  <si>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</si>
  <si>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</si>
  <si>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</si>
  <si>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</si>
  <si>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</si>
  <si>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</si>
  <si>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</si>
  <si>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</si>
  <si>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</si>
  <si>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</si>
  <si>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</si>
  <si>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</si>
  <si>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</si>
  <si>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</si>
  <si>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</si>
  <si>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</si>
  <si>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</si>
  <si>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</si>
  <si>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</si>
  <si>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</si>
  <si>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</si>
  <si>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</si>
  <si>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</si>
  <si>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</si>
  <si>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</si>
  <si>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</si>
  <si>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</si>
  <si>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</si>
  <si>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</si>
  <si>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</si>
  <si>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</si>
  <si>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</si>
  <si>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</si>
  <si>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</si>
  <si>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</si>
  <si>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</si>
  <si>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</si>
  <si>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</si>
  <si>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</si>
  <si>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</si>
  <si>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</si>
  <si>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</si>
  <si>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</si>
  <si>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</si>
  <si>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</si>
  <si>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</si>
  <si>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</si>
  <si>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</si>
  <si>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</si>
  <si>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</si>
  <si>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</si>
  <si>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</si>
  <si>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</si>
  <si>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</si>
  <si>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</si>
  <si>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</si>
  <si>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</si>
  <si>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</si>
  <si>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</si>
  <si>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</si>
  <si>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</si>
  <si>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</si>
  <si>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</si>
  <si>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</si>
  <si>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</si>
  <si>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</si>
  <si>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</si>
  <si>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</si>
  <si>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</si>
  <si>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</si>
  <si>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</si>
  <si>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</si>
  <si>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</si>
  <si>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</si>
  <si>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</si>
  <si>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</si>
  <si>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</si>
  <si>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</si>
  <si>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</si>
  <si>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</si>
  <si>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</si>
  <si>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</si>
  <si>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</si>
  <si>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</si>
  <si>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</si>
  <si>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</si>
  <si>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</si>
  <si>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</si>
  <si>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</si>
  <si>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</si>
  <si>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</si>
  <si>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</si>
  <si>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</si>
  <si>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</si>
  <si>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</si>
  <si>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</si>
  <si>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</si>
  <si>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</si>
  <si>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</si>
  <si>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</si>
  <si>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</si>
  <si>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</si>
  <si>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</si>
  <si>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</si>
  <si>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</si>
  <si>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</si>
  <si>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</si>
  <si>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</si>
  <si>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</si>
  <si>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</si>
  <si>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</si>
  <si>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</si>
  <si>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</si>
  <si>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</si>
  <si>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</si>
  <si>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</si>
  <si>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</si>
  <si>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</si>
  <si>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</si>
  <si>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</si>
  <si>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</si>
  <si>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</si>
  <si>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</si>
  <si>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</si>
  <si>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</si>
  <si>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</si>
  <si>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</si>
  <si>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</si>
  <si>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</si>
  <si>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</si>
  <si>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</si>
  <si>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</si>
  <si>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</si>
  <si>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</si>
  <si>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</si>
  <si>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</si>
  <si>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</si>
  <si>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</si>
  <si>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</si>
  <si>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</si>
  <si>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</si>
  <si>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</si>
  <si>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</si>
  <si>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</si>
  <si>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</si>
  <si>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</si>
  <si>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</si>
  <si>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</si>
  <si>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</si>
  <si>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</si>
  <si>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</si>
  <si>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</si>
  <si>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</si>
  <si>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</si>
  <si>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</si>
  <si>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</si>
  <si>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</si>
  <si>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</si>
  <si>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</si>
  <si>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</si>
  <si>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</si>
  <si>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</si>
  <si>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</si>
  <si>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</si>
  <si>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</si>
  <si>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</si>
  <si>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</si>
  <si>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</si>
  <si>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</si>
  <si>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</si>
  <si>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</si>
  <si>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</si>
  <si>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</si>
  <si>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</si>
  <si>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</si>
  <si>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</si>
  <si>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</si>
  <si>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</si>
  <si>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</si>
  <si>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</si>
  <si>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</si>
  <si>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</si>
  <si>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</si>
  <si>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</si>
  <si>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</si>
  <si>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</si>
  <si>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</si>
  <si>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</si>
  <si>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</si>
  <si>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</si>
  <si>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</si>
  <si>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</si>
  <si>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</si>
  <si>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</si>
  <si>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</si>
  <si>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</si>
  <si>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</si>
  <si>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</si>
  <si>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</si>
  <si>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</si>
  <si>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</si>
  <si>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</si>
  <si>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</si>
  <si>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</si>
  <si>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</si>
  <si>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</si>
  <si>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</si>
  <si>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</si>
  <si>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</si>
  <si>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</si>
  <si>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</si>
  <si>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</si>
  <si>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</si>
  <si>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</si>
  <si>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</si>
  <si>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</si>
  <si>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</si>
  <si>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</si>
  <si>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</si>
  <si>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</si>
  <si>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</si>
  <si>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</si>
  <si>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</si>
  <si>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</si>
  <si>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</si>
  <si>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</si>
  <si>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</si>
  <si>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</si>
  <si>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</si>
  <si>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</si>
  <si>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</si>
  <si>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</si>
  <si>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</si>
  <si>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</si>
  <si>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</si>
  <si>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</si>
  <si>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</si>
  <si>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</si>
  <si>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</si>
  <si>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</si>
  <si>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</si>
  <si>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</si>
  <si>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</si>
  <si>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</si>
  <si>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</si>
  <si>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</si>
  <si>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</si>
  <si>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</si>
  <si>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</si>
  <si>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</si>
  <si>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</si>
  <si>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</si>
  <si>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</si>
  <si>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</si>
  <si>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</si>
  <si>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</si>
  <si>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</si>
  <si>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</si>
  <si>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</si>
  <si>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</si>
  <si>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</si>
  <si>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</si>
  <si>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</si>
  <si>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</si>
  <si>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</si>
  <si>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</si>
  <si>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</si>
  <si>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</si>
  <si>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</si>
  <si>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</si>
  <si>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</si>
  <si>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</si>
  <si>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</si>
  <si>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</si>
  <si>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</si>
  <si>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</si>
  <si>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</si>
  <si>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</si>
  <si>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</si>
  <si>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</si>
  <si>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</si>
  <si>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</si>
  <si>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</si>
  <si>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</si>
  <si>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</si>
  <si>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</si>
  <si>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</si>
  <si>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</si>
  <si>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</si>
  <si>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</si>
  <si>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</si>
  <si>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</si>
  <si>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</si>
  <si>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</si>
  <si>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</si>
  <si>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</si>
  <si>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</si>
  <si>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</si>
  <si>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</si>
  <si>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</si>
  <si>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</si>
  <si>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</si>
  <si>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</si>
  <si>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</si>
  <si>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</si>
  <si>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</si>
  <si>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</si>
  <si>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</si>
  <si>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</si>
  <si>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</si>
  <si>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</si>
  <si>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</si>
  <si>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</si>
  <si>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</si>
  <si>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</si>
  <si>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</si>
  <si>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</si>
  <si>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</si>
  <si>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</si>
  <si>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</si>
  <si>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</si>
  <si>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</si>
  <si>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</si>
  <si>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</si>
  <si>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</si>
  <si>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</si>
  <si>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</si>
  <si>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</si>
  <si>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</si>
  <si>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</si>
  <si>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</si>
  <si>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</si>
  <si>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</si>
  <si>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</si>
  <si>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</si>
  <si>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</si>
  <si>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</si>
  <si>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</si>
  <si>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</si>
  <si>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</si>
  <si>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</si>
  <si>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</si>
  <si>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</si>
  <si>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</si>
  <si>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</si>
  <si>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</si>
  <si>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</si>
  <si>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</si>
  <si>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</si>
  <si>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</si>
  <si>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</si>
  <si>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</si>
  <si>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</si>
  <si>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</si>
  <si>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</si>
  <si>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</si>
  <si>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</si>
  <si>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</si>
  <si>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</si>
  <si>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</si>
  <si>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</si>
  <si>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</si>
  <si>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</si>
  <si>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</si>
  <si>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</si>
  <si>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</si>
  <si>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</si>
  <si>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</si>
  <si>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</si>
  <si>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</si>
  <si>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</si>
  <si>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</si>
  <si>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</si>
  <si>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</si>
  <si>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</si>
  <si>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</si>
  <si>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</si>
  <si>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</si>
  <si>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</si>
  <si>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</si>
  <si>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</si>
  <si>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</si>
  <si>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</si>
  <si>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</si>
  <si>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</si>
  <si>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</si>
  <si>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</si>
  <si>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</si>
  <si>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</si>
  <si>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</si>
  <si>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</si>
  <si>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</si>
  <si>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</si>
  <si>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</si>
  <si>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</si>
  <si>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</si>
  <si>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</si>
  <si>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</si>
  <si>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</si>
  <si>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</si>
  <si>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</si>
  <si>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</si>
  <si>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</si>
  <si>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</si>
  <si>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</si>
  <si>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</si>
  <si>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</si>
  <si>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</si>
  <si>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</si>
  <si>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</si>
  <si>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</si>
  <si>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</si>
  <si>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</si>
  <si>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</si>
  <si>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</si>
  <si>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</si>
  <si>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</si>
  <si>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</si>
  <si>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</si>
  <si>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</si>
  <si>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</si>
  <si>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</si>
  <si>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</si>
  <si>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</si>
  <si>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</si>
  <si>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</si>
  <si>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</si>
  <si>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</si>
  <si>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</si>
  <si>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</si>
  <si>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</si>
  <si>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</si>
  <si>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</si>
  <si>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</si>
  <si>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</si>
  <si>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</si>
  <si>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</si>
  <si>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</si>
  <si>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</si>
  <si>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</si>
  <si>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</si>
  <si>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</si>
  <si>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</si>
  <si>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</si>
  <si>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</si>
  <si>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</si>
  <si>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</si>
  <si>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</si>
  <si>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</si>
  <si>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</si>
  <si>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</si>
  <si>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</si>
  <si>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</si>
  <si>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</si>
  <si>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</si>
  <si>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</si>
  <si>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</si>
  <si>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</si>
  <si>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</si>
  <si>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</si>
  <si>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</si>
  <si>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</si>
  <si>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</si>
  <si>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</si>
  <si>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</si>
  <si>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</si>
  <si>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</si>
  <si>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</si>
  <si>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</si>
  <si>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</si>
  <si>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</si>
  <si>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</si>
  <si>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</si>
  <si>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</si>
  <si>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</si>
  <si>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</si>
  <si>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</si>
  <si>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</si>
  <si>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</si>
  <si>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</si>
  <si>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</si>
  <si>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</si>
  <si>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</si>
  <si>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</si>
  <si>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</si>
  <si>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</si>
  <si>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</si>
  <si>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</si>
  <si>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</si>
  <si>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</si>
  <si>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</si>
  <si>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</si>
  <si>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</si>
  <si>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</si>
  <si>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</si>
  <si>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</si>
  <si>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</si>
  <si>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</si>
  <si>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</si>
  <si>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</si>
  <si>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</si>
  <si>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</si>
  <si>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</si>
  <si>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</si>
  <si>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</si>
  <si>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</si>
  <si>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</si>
  <si>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</si>
  <si>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</si>
  <si>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</si>
  <si>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</si>
  <si>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</si>
  <si>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</si>
  <si>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</si>
  <si>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</si>
  <si>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</si>
  <si>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</si>
  <si>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</si>
  <si>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</si>
  <si>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</si>
  <si>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</si>
  <si>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</si>
  <si>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</si>
  <si>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</si>
  <si>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</si>
  <si>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</si>
  <si>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</si>
  <si>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</si>
  <si>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</si>
  <si>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</si>
  <si>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</si>
  <si>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</si>
  <si>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</si>
  <si>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</si>
  <si>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</si>
  <si>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</si>
  <si>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</si>
  <si>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</si>
  <si>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</si>
  <si>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</si>
  <si>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</si>
  <si>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</si>
  <si>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</si>
  <si>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</si>
  <si>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</si>
  <si>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</si>
  <si>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</si>
  <si>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</si>
  <si>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</si>
  <si>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</si>
  <si>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</si>
  <si>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</si>
  <si>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</si>
  <si>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</si>
  <si>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</si>
  <si>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</si>
  <si>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</si>
  <si>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</si>
  <si>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</si>
  <si>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</si>
  <si>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</si>
  <si>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</si>
  <si>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</si>
  <si>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</si>
  <si>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</si>
  <si>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</si>
  <si>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</si>
  <si>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</si>
  <si>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</si>
  <si>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</si>
  <si>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</si>
  <si>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</si>
  <si>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</si>
  <si>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</si>
  <si>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</si>
  <si>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</si>
  <si>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</si>
  <si>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</si>
  <si>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</si>
  <si>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</si>
  <si>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</si>
  <si>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</si>
  <si>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</si>
  <si>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</si>
  <si>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</si>
  <si>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</si>
  <si>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</si>
  <si>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</si>
  <si>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</si>
  <si>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</si>
  <si>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</si>
  <si>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</si>
  <si>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</si>
  <si>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</si>
  <si>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</si>
  <si>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</si>
  <si>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</si>
  <si>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</si>
  <si>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</si>
  <si>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</si>
  <si>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</si>
  <si>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</si>
  <si>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</si>
  <si>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</si>
  <si>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</si>
  <si>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</si>
  <si>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</si>
  <si>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</si>
  <si>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</si>
  <si>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</si>
  <si>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</si>
  <si>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</si>
  <si>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</si>
  <si>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</si>
  <si>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</si>
  <si>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</si>
  <si>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</si>
  <si>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</si>
  <si>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</si>
  <si>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</si>
  <si>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</si>
  <si>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</si>
  <si>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</si>
  <si>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</si>
  <si>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</si>
  <si>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</si>
  <si>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</si>
  <si>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</si>
  <si>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</si>
  <si>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</si>
  <si>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</si>
  <si>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</si>
  <si>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</si>
  <si>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</si>
  <si>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</si>
  <si>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</si>
  <si>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</si>
  <si>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</si>
  <si>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</si>
  <si>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</si>
  <si>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</si>
  <si>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</si>
  <si>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</si>
  <si>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</si>
  <si>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</si>
  <si>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</si>
  <si>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</si>
  <si>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</si>
  <si>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</si>
  <si>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</si>
  <si>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</si>
  <si>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</si>
  <si>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</si>
  <si>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</si>
  <si>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</si>
  <si>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</si>
  <si>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</si>
  <si>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</si>
  <si>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</si>
  <si>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</si>
  <si>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</si>
  <si>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</si>
  <si>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</si>
  <si>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</si>
  <si>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</si>
  <si>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</si>
  <si>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</si>
  <si>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</si>
  <si>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</si>
  <si>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</si>
  <si>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</si>
  <si>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</si>
  <si>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</si>
  <si>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</si>
  <si>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</si>
  <si>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</si>
  <si>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</si>
  <si>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</si>
  <si>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</si>
  <si>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</si>
  <si>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</si>
  <si>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</si>
  <si>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</si>
  <si>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</si>
  <si>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</si>
  <si>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</si>
  <si>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</si>
  <si>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</si>
  <si>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</si>
  <si>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</si>
  <si>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</si>
  <si>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</si>
  <si>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</si>
  <si>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</si>
  <si>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</si>
  <si>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</si>
  <si>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</si>
  <si>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</si>
  <si>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</si>
  <si>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</si>
  <si>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</si>
  <si>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</si>
  <si>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</si>
  <si>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</si>
  <si>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</si>
  <si>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</si>
  <si>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</si>
  <si>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</si>
  <si>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</si>
  <si>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</si>
  <si>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</si>
  <si>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</si>
  <si>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</si>
  <si>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</si>
  <si>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</si>
  <si>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</si>
  <si>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</si>
  <si>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</si>
  <si>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</si>
  <si>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</si>
  <si>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</si>
  <si>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</si>
  <si>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</si>
  <si>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</si>
  <si>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</si>
  <si>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</si>
  <si>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</si>
  <si>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</si>
  <si>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</si>
  <si>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</si>
  <si>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</si>
  <si>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</si>
  <si>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</si>
  <si>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</si>
  <si>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</si>
  <si>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</si>
  <si>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</si>
  <si>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</si>
  <si>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</si>
  <si>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</si>
  <si>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</si>
  <si>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</si>
  <si>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</si>
  <si>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</si>
  <si>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</si>
  <si>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</si>
  <si>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</si>
  <si>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</si>
  <si>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</si>
  <si>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</si>
  <si>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</si>
  <si>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</si>
  <si>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</si>
  <si>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</si>
  <si>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</si>
  <si>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</si>
  <si>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</si>
  <si>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</si>
  <si>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</si>
  <si>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</si>
  <si>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</si>
  <si>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</si>
  <si>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</si>
  <si>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</si>
  <si>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</si>
  <si>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</si>
  <si>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</si>
  <si>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</si>
  <si>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</si>
  <si>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</si>
  <si>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</si>
  <si>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</si>
  <si>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</si>
  <si>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</si>
  <si>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</si>
  <si>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</si>
  <si>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</si>
  <si>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</si>
  <si>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</si>
  <si>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</si>
  <si>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</si>
  <si>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</si>
  <si>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</si>
  <si>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</si>
  <si>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</si>
  <si>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</si>
  <si>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</si>
  <si>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</si>
  <si>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</si>
  <si>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</si>
  <si>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</si>
  <si>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</si>
  <si>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</si>
  <si>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</si>
  <si>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</si>
  <si>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</si>
  <si>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</si>
  <si>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</si>
  <si>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</si>
  <si>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</si>
  <si>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</si>
  <si>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</si>
  <si>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</si>
  <si>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</si>
  <si>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</si>
  <si>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</si>
  <si>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</si>
  <si>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</si>
  <si>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</si>
  <si>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</si>
  <si>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</si>
  <si>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</si>
  <si>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</si>
  <si>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</si>
  <si>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</si>
  <si>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</si>
  <si>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</si>
  <si>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</si>
  <si>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</si>
  <si>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</si>
  <si>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</si>
  <si>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</si>
  <si>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</si>
  <si>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</si>
  <si>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</si>
  <si>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</si>
  <si>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</si>
  <si>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</si>
  <si>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</si>
  <si>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</si>
  <si>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</si>
  <si>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</si>
  <si>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</si>
  <si>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</si>
  <si>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</si>
  <si>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</si>
  <si>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</si>
  <si>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</si>
  <si>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</si>
  <si>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</si>
  <si>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</si>
  <si>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</si>
  <si>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</si>
  <si>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</si>
  <si>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</si>
  <si>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</si>
  <si>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</si>
  <si>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</si>
  <si>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</si>
  <si>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</si>
  <si>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</si>
  <si>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</si>
  <si>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</si>
  <si>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</si>
  <si>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</si>
  <si>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</si>
  <si>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</si>
  <si>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</si>
  <si>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</si>
  <si>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</si>
  <si>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</si>
  <si>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</si>
  <si>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</si>
  <si>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</si>
  <si>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</si>
  <si>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</si>
  <si>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</si>
  <si>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</si>
  <si>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</si>
  <si>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</si>
  <si>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</si>
  <si>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</si>
  <si>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</si>
  <si>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</si>
  <si>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</si>
  <si>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</si>
  <si>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</si>
  <si>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</si>
  <si>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</si>
  <si>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</si>
  <si>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</si>
  <si>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</si>
  <si>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</si>
  <si>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</si>
  <si>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</si>
  <si>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</si>
  <si>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</si>
  <si>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</si>
  <si>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</si>
  <si>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</si>
  <si>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</si>
  <si>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</si>
  <si>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</si>
  <si>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</si>
  <si>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</si>
  <si>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</si>
  <si>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</si>
  <si>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</si>
  <si>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</si>
  <si>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</si>
  <si>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</si>
  <si>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</si>
  <si>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</si>
  <si>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</si>
  <si>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</si>
  <si>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</si>
  <si>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</si>
  <si>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</si>
  <si>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</si>
  <si>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</si>
  <si>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</si>
  <si>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</si>
  <si>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</si>
  <si>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</si>
  <si>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</si>
  <si>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</si>
  <si>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</si>
  <si>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</si>
  <si>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</si>
  <si>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</si>
  <si>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</si>
  <si>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</si>
  <si>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</si>
  <si>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</si>
  <si>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</si>
  <si>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</si>
  <si>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</si>
  <si>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</si>
  <si>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</si>
  <si>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</si>
  <si>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</si>
  <si>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</si>
  <si>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</si>
  <si>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</si>
  <si>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</si>
  <si>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</si>
  <si>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</si>
  <si>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</si>
  <si>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</si>
  <si>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</si>
  <si>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</si>
  <si>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</si>
  <si>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</si>
  <si>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</si>
  <si>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</si>
  <si>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</si>
  <si>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</si>
  <si>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</si>
  <si>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</si>
  <si>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</si>
  <si>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</si>
  <si>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</si>
  <si>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</si>
  <si>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</si>
  <si>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</si>
  <si>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</si>
  <si>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</si>
  <si>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</si>
  <si>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</si>
  <si>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</si>
  <si>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</si>
  <si>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</si>
  <si>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</si>
  <si>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</si>
  <si>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</si>
  <si>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</si>
  <si>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</si>
  <si>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</si>
  <si>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</si>
  <si>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</si>
  <si>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</si>
  <si>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</si>
  <si>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</si>
  <si>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</si>
  <si>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</si>
  <si>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</si>
  <si>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</si>
  <si>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</si>
  <si>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</si>
  <si>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</si>
  <si>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</si>
  <si>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</si>
  <si>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</si>
  <si>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</si>
  <si>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</si>
  <si>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</si>
  <si>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</si>
  <si>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</si>
  <si>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</si>
  <si>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</si>
  <si>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</si>
  <si>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</si>
  <si>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</si>
  <si>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</si>
  <si>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</si>
  <si>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</si>
  <si>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</si>
  <si>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</si>
  <si>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</si>
  <si>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</si>
  <si>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</si>
  <si>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</si>
  <si>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</si>
  <si>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</si>
  <si>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</si>
  <si>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</si>
  <si>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</si>
  <si>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</si>
  <si>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</si>
  <si>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</si>
  <si>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</si>
  <si>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</si>
  <si>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</si>
  <si>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</si>
  <si>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</si>
  <si>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</si>
  <si>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</si>
  <si>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</si>
  <si>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</si>
  <si>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</si>
  <si>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</si>
  <si>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</si>
  <si>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</si>
  <si>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</si>
  <si>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</si>
  <si>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</si>
  <si>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</si>
  <si>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</si>
  <si>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</si>
  <si>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</si>
  <si>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</si>
  <si>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</si>
  <si>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</si>
  <si>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</si>
  <si>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</si>
  <si>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</si>
  <si>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</si>
  <si>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</si>
  <si>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</si>
  <si>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</si>
  <si>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</si>
  <si>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</si>
  <si>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</si>
  <si>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</si>
  <si>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</si>
  <si>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</si>
  <si>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</si>
  <si>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</si>
  <si>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</si>
  <si>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</si>
  <si>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</si>
  <si>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</si>
  <si>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</si>
  <si>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</si>
  <si>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</si>
  <si>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</si>
  <si>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</si>
  <si>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</si>
  <si>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</si>
  <si>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</si>
  <si>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</si>
  <si>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</si>
  <si>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</si>
  <si>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</si>
  <si>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</si>
  <si>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</si>
  <si>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</si>
  <si>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</si>
  <si>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</si>
  <si>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</si>
  <si>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</si>
  <si>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</si>
  <si>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</si>
  <si>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</si>
  <si>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</si>
  <si>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</si>
  <si>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</si>
  <si>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</si>
  <si>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</si>
  <si>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</si>
  <si>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</si>
  <si>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</si>
  <si>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</si>
  <si>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</si>
  <si>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</si>
  <si>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</si>
  <si>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</si>
  <si>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</si>
  <si>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</si>
  <si>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</si>
  <si>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</si>
  <si>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</si>
  <si>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</si>
  <si>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</si>
  <si>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</si>
  <si>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</si>
  <si>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</si>
  <si>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</si>
  <si>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</si>
  <si>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</si>
  <si>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</si>
  <si>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</si>
  <si>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</si>
  <si>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</si>
  <si>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</si>
  <si>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</si>
  <si>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</si>
  <si>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</si>
  <si>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</si>
  <si>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</si>
  <si>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</si>
  <si>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</si>
  <si>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</si>
  <si>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</si>
  <si>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</si>
  <si>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</si>
  <si>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</si>
  <si>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</si>
  <si>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</si>
  <si>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</si>
  <si>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</si>
  <si>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</si>
  <si>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</si>
  <si>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</si>
  <si>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</si>
  <si>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</si>
  <si>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</si>
  <si>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</si>
  <si>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</si>
  <si>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</si>
  <si>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</si>
  <si>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</si>
  <si>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</si>
  <si>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</si>
  <si>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</si>
  <si>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</si>
  <si>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</si>
  <si>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</si>
  <si>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</si>
  <si>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</si>
  <si>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</si>
  <si>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</si>
  <si>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</si>
  <si>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</si>
  <si>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</si>
  <si>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</si>
  <si>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</si>
  <si>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</si>
  <si>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</si>
  <si>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</si>
  <si>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</si>
  <si>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</si>
  <si>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</si>
  <si>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</si>
  <si>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</si>
  <si>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</si>
  <si>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</si>
  <si>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</si>
  <si>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</si>
  <si>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</si>
  <si>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</si>
  <si>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</si>
  <si>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</si>
  <si>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</si>
  <si>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</si>
  <si>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</si>
  <si>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</si>
  <si>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</si>
  <si>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</si>
  <si>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</si>
  <si>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</si>
  <si>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</si>
  <si>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</si>
  <si>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</si>
  <si>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</si>
  <si>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</si>
  <si>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</si>
  <si>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</si>
  <si>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</si>
  <si>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</si>
  <si>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</si>
  <si>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</si>
  <si>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</si>
  <si>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</si>
  <si>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</si>
  <si>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</si>
  <si>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</si>
  <si>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</si>
  <si>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</si>
  <si>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</si>
  <si>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</si>
  <si>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</si>
  <si>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</si>
  <si>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</si>
  <si>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</si>
  <si>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</si>
  <si>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</si>
  <si>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</si>
  <si>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</si>
  <si>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</si>
  <si>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</si>
  <si>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</si>
  <si>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</si>
  <si>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</si>
  <si>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</si>
  <si>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</si>
  <si>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</si>
  <si>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</si>
  <si>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</si>
  <si>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</si>
  <si>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</si>
  <si>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</si>
  <si>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</si>
  <si>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</si>
  <si>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</si>
  <si>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</si>
  <si>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</si>
  <si>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</si>
  <si>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</si>
  <si>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</si>
  <si>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</si>
  <si>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</si>
  <si>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</si>
  <si>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</si>
  <si>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</si>
  <si>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</si>
  <si>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</si>
  <si>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</si>
  <si>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</si>
  <si>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</si>
  <si>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</si>
  <si>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</si>
  <si>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</si>
  <si>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</si>
  <si>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</si>
  <si>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</si>
  <si>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</si>
  <si>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</si>
  <si>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</si>
  <si>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</si>
  <si>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</si>
  <si>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</si>
  <si>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</si>
  <si>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</si>
  <si>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</si>
  <si>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</si>
  <si>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</si>
  <si>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</si>
  <si>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</si>
  <si>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</si>
  <si>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</si>
  <si>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</si>
  <si>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</si>
  <si>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</si>
  <si>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</si>
  <si>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</si>
  <si>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</si>
  <si>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</si>
  <si>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</si>
  <si>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</si>
  <si>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</si>
  <si>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</si>
  <si>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</si>
  <si>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</si>
  <si>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</si>
  <si>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</si>
  <si>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</si>
  <si>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</si>
  <si>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</si>
  <si>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</si>
  <si>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</si>
  <si>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</si>
  <si>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</si>
  <si>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</si>
  <si>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</si>
  <si>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</si>
  <si>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</si>
  <si>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</si>
  <si>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</si>
  <si>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</si>
  <si>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</si>
  <si>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</si>
  <si>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</si>
  <si>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</si>
  <si>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</si>
  <si>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</si>
  <si>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</si>
  <si>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</si>
  <si>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</si>
  <si>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</si>
  <si>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</si>
  <si>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</si>
  <si>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</si>
  <si>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</si>
  <si>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</si>
  <si>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</si>
  <si>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</si>
  <si>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</si>
  <si>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</si>
  <si>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</si>
  <si>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</si>
  <si>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</si>
  <si>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</si>
  <si>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</si>
  <si>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</si>
  <si>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</si>
  <si>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</si>
  <si>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</si>
  <si>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</si>
  <si>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</si>
  <si>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</si>
  <si>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</si>
  <si>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</si>
  <si>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</si>
  <si>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</si>
  <si>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</si>
  <si>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</si>
  <si>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</si>
  <si>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</si>
  <si>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</si>
  <si>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</si>
  <si>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</si>
  <si>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</si>
  <si>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</si>
  <si>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</si>
  <si>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</si>
  <si>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</si>
  <si>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</si>
  <si>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</si>
  <si>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</si>
  <si>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</si>
  <si>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</si>
  <si>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</si>
  <si>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</si>
  <si>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</si>
  <si>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</si>
  <si>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</si>
  <si>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</si>
  <si>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</si>
  <si>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</si>
  <si>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</si>
  <si>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</si>
  <si>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</si>
  <si>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</si>
  <si>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</si>
  <si>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</si>
  <si>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</si>
  <si>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</si>
  <si>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</si>
  <si>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</si>
  <si>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</si>
  <si>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</si>
  <si>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</si>
  <si>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</si>
  <si>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</si>
  <si>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</si>
  <si>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</si>
  <si>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</si>
  <si>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</si>
  <si>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</si>
  <si>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</si>
  <si>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</si>
  <si>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</si>
  <si>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</si>
  <si>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</si>
  <si>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</si>
  <si>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</si>
  <si>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</si>
  <si>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</si>
  <si>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</si>
  <si>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</si>
  <si>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</si>
  <si>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</si>
  <si>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</si>
  <si>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</si>
  <si>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</si>
  <si>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</si>
  <si>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</si>
  <si>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</si>
  <si>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</si>
  <si>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</si>
  <si>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</si>
  <si>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</si>
  <si>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</si>
  <si>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</si>
  <si>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</si>
  <si>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</si>
  <si>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</si>
  <si>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</si>
  <si>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</si>
  <si>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</si>
  <si>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</si>
  <si>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</si>
  <si>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</si>
  <si>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</si>
  <si>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</si>
  <si>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</si>
  <si>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</si>
  <si>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</si>
  <si>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</si>
  <si>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</si>
  <si>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</si>
  <si>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</si>
  <si>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</si>
  <si>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</si>
  <si>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</si>
  <si>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</si>
  <si>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</si>
  <si>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</si>
  <si>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</si>
  <si>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</si>
  <si>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</si>
  <si>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</si>
  <si>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</si>
  <si>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</si>
  <si>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</si>
  <si>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</si>
  <si>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</si>
  <si>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</si>
  <si>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</si>
  <si>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</si>
  <si>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</si>
  <si>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</si>
  <si>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</si>
  <si>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</si>
  <si>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</si>
  <si>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</si>
  <si>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</si>
  <si>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</si>
  <si>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</si>
  <si>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</si>
  <si>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</si>
  <si>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</si>
  <si>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</si>
  <si>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</si>
  <si>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</si>
  <si>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</si>
  <si>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</si>
  <si>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</si>
  <si>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</si>
  <si>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</si>
  <si>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</si>
  <si>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</si>
  <si>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</si>
  <si>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</si>
  <si>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</si>
  <si>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</si>
  <si>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</si>
  <si>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</si>
  <si>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</si>
  <si>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</si>
  <si>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</si>
  <si>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</si>
  <si>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</si>
  <si>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</si>
  <si>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</si>
  <si>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</si>
  <si>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</si>
  <si>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</si>
  <si>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</si>
  <si>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</si>
  <si>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</si>
  <si>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</si>
  <si>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</si>
  <si>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</si>
  <si>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</si>
  <si>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</si>
  <si>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</si>
  <si>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</si>
  <si>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</si>
  <si>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</si>
  <si>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</si>
  <si>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</si>
  <si>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</si>
  <si>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</si>
  <si>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</si>
  <si>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</si>
  <si>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</si>
  <si>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</si>
  <si>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</si>
  <si>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</si>
  <si>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</si>
  <si>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</si>
  <si>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</si>
  <si>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</si>
  <si>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</si>
  <si>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</si>
  <si>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</si>
  <si>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</si>
  <si>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</si>
  <si>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</si>
  <si>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</si>
  <si>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</si>
  <si>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</si>
  <si>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</si>
  <si>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</si>
  <si>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</si>
  <si>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</si>
  <si>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</si>
  <si>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</si>
  <si>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</si>
  <si>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</si>
  <si>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</si>
  <si>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</si>
  <si>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</si>
  <si>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</si>
  <si>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</si>
  <si>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</si>
  <si>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</si>
  <si>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</si>
  <si>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</si>
  <si>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</si>
  <si>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</si>
  <si>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</si>
  <si>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</si>
  <si>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</si>
  <si>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</si>
  <si>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</si>
  <si>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</si>
  <si>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</si>
  <si>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</si>
  <si>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</si>
  <si>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</si>
  <si>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</si>
  <si>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</si>
  <si>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</si>
  <si>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</si>
  <si>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</si>
  <si>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</si>
  <si>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</si>
  <si>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</si>
  <si>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</si>
  <si>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</si>
  <si>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</si>
  <si>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</si>
  <si>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</si>
  <si>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</si>
  <si>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</si>
  <si>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</si>
  <si>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</si>
  <si>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</si>
  <si>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</si>
  <si>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</si>
  <si>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</si>
  <si>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</si>
  <si>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</si>
  <si>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</si>
  <si>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</si>
  <si>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</si>
  <si>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</si>
  <si>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</si>
  <si>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</si>
  <si>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</si>
  <si>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</si>
  <si>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</si>
  <si>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</si>
  <si>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</si>
  <si>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</si>
  <si>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</si>
  <si>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</si>
  <si>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</si>
  <si>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</si>
  <si>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</si>
  <si>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</si>
  <si>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</si>
  <si>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</si>
  <si>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</si>
  <si>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</si>
  <si>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</si>
  <si>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</si>
  <si>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</si>
  <si>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</si>
  <si>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</si>
  <si>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</si>
  <si>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</si>
  <si>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</si>
  <si>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</si>
  <si>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</si>
  <si>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</si>
  <si>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</si>
  <si>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</si>
  <si>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</si>
  <si>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</si>
  <si>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</si>
  <si>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</si>
  <si>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</si>
  <si>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</si>
  <si>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</si>
  <si>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</si>
  <si>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</si>
  <si>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</si>
  <si>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</si>
  <si>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</si>
  <si>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</si>
  <si>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</si>
  <si>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</si>
  <si>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</si>
  <si>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</si>
  <si>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</si>
  <si>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</si>
  <si>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</si>
  <si>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</si>
  <si>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</si>
  <si>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</si>
  <si>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</si>
  <si>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</si>
  <si>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</si>
  <si>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</si>
  <si>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</si>
  <si>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</si>
  <si>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</si>
  <si>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</si>
  <si>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</si>
  <si>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</si>
  <si>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</si>
  <si>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</si>
  <si>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</si>
  <si>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</si>
  <si>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</si>
  <si>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</si>
  <si>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</si>
  <si>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</si>
  <si>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</si>
  <si>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</si>
  <si>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</si>
  <si>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</si>
  <si>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</si>
  <si>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</si>
  <si>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</si>
  <si>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</si>
  <si>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</si>
  <si>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</si>
  <si>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</si>
  <si>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</si>
  <si>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</si>
  <si>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</si>
  <si>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</si>
  <si>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</si>
  <si>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</si>
  <si>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</si>
  <si>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</si>
  <si>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</si>
  <si>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</si>
  <si>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</si>
  <si>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</si>
  <si>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</si>
  <si>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</si>
  <si>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</si>
  <si>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</si>
  <si>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</si>
  <si>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</si>
  <si>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</si>
  <si>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</si>
  <si>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</si>
  <si>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</si>
  <si>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</si>
  <si>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</si>
  <si>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</si>
  <si>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</si>
  <si>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</si>
  <si>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</si>
  <si>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</si>
  <si>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</si>
  <si>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</si>
  <si>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</si>
  <si>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</si>
  <si>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</si>
  <si>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</si>
  <si>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</si>
  <si>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</si>
  <si>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</si>
  <si>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</si>
  <si>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</si>
  <si>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</si>
  <si>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</si>
  <si>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</si>
  <si>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</si>
  <si>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</si>
  <si>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</si>
  <si>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</si>
  <si>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</si>
  <si>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</si>
  <si>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</si>
  <si>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</si>
  <si>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</si>
  <si>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</si>
  <si>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</si>
  <si>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</si>
  <si>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</si>
  <si>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</si>
  <si>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</si>
  <si>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</si>
  <si>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</si>
  <si>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</si>
  <si>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</si>
  <si>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</si>
  <si>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</si>
  <si>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</si>
  <si>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</si>
  <si>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</si>
  <si>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</si>
  <si>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</si>
  <si>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</si>
  <si>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</si>
  <si>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</si>
  <si>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</si>
  <si>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</si>
  <si>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</si>
  <si>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</si>
  <si>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</si>
  <si>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</si>
  <si>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</si>
  <si>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</si>
  <si>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</si>
  <si>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</si>
  <si>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</si>
  <si>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</si>
  <si>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</si>
  <si>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</si>
  <si>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</si>
  <si>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</si>
  <si>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</si>
  <si>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</si>
  <si>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</si>
  <si>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</si>
  <si>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</si>
  <si>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</si>
  <si>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</si>
  <si>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</si>
  <si>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</si>
  <si>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</si>
  <si>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</si>
  <si>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</si>
  <si>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</si>
  <si>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</si>
  <si>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</si>
  <si>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</si>
  <si>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</si>
  <si>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</si>
  <si>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</si>
  <si>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</si>
  <si>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</si>
  <si>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</si>
  <si>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</si>
  <si>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</si>
  <si>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</si>
  <si>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</si>
  <si>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</si>
  <si>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</si>
  <si>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</si>
  <si>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</si>
  <si>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</si>
  <si>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</si>
  <si>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</si>
  <si>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</si>
  <si>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</si>
  <si>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</si>
  <si>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</si>
  <si>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</si>
  <si>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</si>
  <si>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</si>
  <si>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</si>
  <si>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</si>
  <si>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</si>
  <si>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</si>
  <si>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</si>
  <si>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</si>
  <si>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</si>
  <si>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</si>
  <si>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</si>
  <si>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</si>
  <si>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</si>
  <si>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</si>
  <si>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</si>
  <si>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</si>
  <si>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</si>
  <si>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</si>
  <si>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</si>
  <si>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</si>
  <si>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</si>
  <si>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</si>
  <si>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</si>
  <si>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</si>
  <si>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</si>
  <si>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</si>
  <si>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</si>
  <si>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</si>
  <si>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</si>
  <si>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</si>
  <si>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</si>
  <si>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</si>
  <si>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</si>
  <si>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</si>
  <si>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</si>
  <si>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</si>
  <si>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</si>
  <si>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</si>
  <si>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</si>
  <si>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</si>
  <si>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</si>
  <si>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</si>
  <si>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</si>
  <si>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</si>
  <si>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</si>
  <si>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</si>
  <si>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</si>
  <si>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</si>
  <si>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</si>
  <si>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</si>
  <si>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</si>
  <si>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</si>
  <si>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</si>
  <si>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</si>
  <si>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</si>
  <si>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</si>
  <si>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</si>
  <si>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</si>
  <si>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</si>
  <si>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</si>
  <si>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</si>
  <si>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</si>
  <si>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</si>
  <si>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</si>
  <si>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</si>
  <si>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</si>
  <si>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</si>
  <si>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</si>
  <si>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</si>
  <si>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</si>
  <si>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</si>
  <si>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</si>
  <si>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</si>
  <si>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</si>
  <si>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</si>
  <si>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</si>
  <si>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</si>
  <si>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</si>
  <si>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</si>
  <si>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</si>
  <si>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</si>
  <si>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</si>
  <si>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</si>
  <si>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</si>
  <si>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</si>
  <si>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</si>
  <si>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</si>
  <si>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</si>
  <si>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</si>
  <si>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</si>
  <si>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</si>
  <si>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</si>
  <si>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</si>
  <si>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</si>
  <si>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</si>
  <si>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</si>
  <si>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</si>
  <si>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</si>
  <si>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</si>
  <si>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</si>
  <si>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</si>
  <si>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</si>
  <si>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</si>
  <si>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</si>
  <si>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</si>
  <si>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</si>
  <si>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</si>
  <si>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</si>
  <si>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</si>
  <si>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</si>
  <si>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</si>
  <si>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</si>
  <si>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</si>
  <si>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</si>
  <si>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</si>
  <si>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</si>
  <si>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</si>
  <si>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</si>
  <si>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</si>
  <si>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</si>
  <si>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</si>
  <si>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</si>
  <si>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</si>
  <si>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</si>
  <si>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</si>
  <si>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</si>
  <si>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</si>
  <si>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</si>
  <si>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</si>
  <si>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</si>
  <si>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</si>
  <si>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</si>
  <si>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</si>
  <si>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</si>
  <si>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</si>
  <si>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</si>
  <si>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</si>
  <si>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</si>
  <si>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</si>
  <si>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</si>
  <si>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</si>
  <si>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</si>
  <si>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</si>
  <si>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</si>
  <si>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</si>
  <si>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</si>
  <si>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</si>
  <si>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</si>
  <si>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</si>
  <si>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</si>
  <si>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</si>
  <si>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</si>
  <si>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</si>
  <si>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</si>
  <si>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</si>
  <si>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</si>
  <si>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</si>
  <si>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</si>
  <si>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</si>
  <si>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</si>
  <si>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</si>
  <si>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</si>
  <si>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</si>
  <si>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</si>
  <si>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</si>
  <si>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</si>
  <si>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</si>
  <si>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</si>
  <si>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</si>
  <si>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</si>
  <si>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</si>
  <si>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</si>
  <si>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</si>
  <si>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</si>
  <si>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</si>
  <si>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</si>
  <si>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</si>
  <si>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</si>
  <si>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</si>
  <si>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</si>
  <si>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</si>
  <si>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</si>
  <si>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</si>
  <si>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</si>
  <si>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</si>
  <si>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</si>
  <si>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</si>
  <si>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</si>
  <si>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</si>
  <si>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</si>
  <si>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</si>
  <si>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</si>
  <si>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</si>
  <si>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</si>
  <si>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</si>
  <si>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</si>
  <si>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</si>
  <si>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</si>
  <si>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</si>
  <si>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</si>
  <si>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</si>
  <si>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</si>
  <si>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</si>
  <si>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</si>
  <si>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</si>
  <si>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</si>
  <si>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</si>
  <si>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</si>
  <si>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</si>
  <si>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</si>
  <si>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</si>
  <si>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</si>
  <si>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</si>
  <si>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</si>
  <si>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</si>
  <si>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</si>
  <si>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</si>
  <si>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</si>
  <si>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</si>
  <si>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</si>
  <si>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</si>
  <si>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</si>
  <si>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</si>
  <si>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</si>
  <si>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</si>
  <si>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</si>
  <si>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</si>
  <si>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</si>
  <si>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</si>
  <si>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</si>
  <si>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</si>
  <si>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</si>
  <si>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</si>
  <si>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</si>
  <si>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</si>
  <si>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</si>
  <si>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</si>
  <si>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</si>
  <si>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</si>
  <si>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</si>
  <si>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</si>
  <si>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</si>
  <si>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</si>
  <si>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</si>
  <si>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</si>
  <si>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</si>
  <si>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</si>
  <si>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</si>
  <si>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</si>
  <si>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</si>
  <si>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</si>
  <si>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</si>
  <si>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</si>
  <si>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</si>
  <si>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</si>
  <si>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</si>
  <si>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</si>
  <si>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</si>
  <si>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</si>
  <si>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</si>
  <si>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</si>
  <si>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</si>
  <si>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</si>
  <si>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</si>
  <si>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</si>
  <si>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</si>
  <si>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</si>
  <si>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</si>
  <si>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</si>
  <si>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</si>
  <si>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</si>
  <si>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</si>
  <si>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</si>
  <si>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</si>
  <si>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</si>
  <si>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</si>
  <si>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</si>
  <si>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</si>
  <si>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</si>
  <si>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</si>
  <si>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</si>
  <si>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</si>
  <si>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</si>
  <si>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</si>
  <si>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</si>
  <si>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</si>
  <si>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</si>
  <si>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</si>
  <si>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</si>
  <si>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</si>
  <si>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</si>
  <si>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</si>
  <si>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</si>
  <si>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</si>
  <si>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</si>
  <si>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</si>
  <si>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</si>
  <si>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</si>
  <si>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</si>
  <si>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</si>
  <si>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</si>
  <si>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</si>
  <si>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</si>
  <si>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</si>
  <si>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</si>
  <si>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</si>
  <si>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</si>
  <si>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</si>
  <si>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</si>
  <si>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</si>
  <si>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</si>
  <si>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</si>
  <si>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</si>
  <si>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</si>
  <si>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</si>
  <si>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</si>
  <si>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</si>
  <si>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</si>
  <si>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</si>
  <si>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</si>
  <si>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</si>
  <si>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</si>
  <si>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</si>
  <si>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</si>
  <si>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</si>
  <si>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</si>
  <si>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</si>
  <si>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</si>
  <si>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</si>
  <si>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</si>
  <si>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</si>
  <si>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</si>
  <si>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</si>
  <si>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</si>
  <si>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</si>
  <si>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</si>
  <si>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</si>
  <si>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</si>
  <si>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</si>
  <si>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</si>
  <si>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</si>
  <si>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</si>
  <si>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</si>
  <si>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</si>
  <si>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</si>
  <si>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</si>
  <si>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</si>
  <si>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</si>
  <si>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</si>
  <si>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</si>
  <si>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</si>
  <si>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</si>
  <si>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</si>
  <si>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</si>
  <si>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</si>
  <si>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</si>
  <si>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</si>
  <si>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</si>
  <si>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</si>
  <si>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</si>
  <si>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</si>
  <si>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</si>
  <si>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</si>
  <si>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</si>
  <si>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</si>
  <si>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</si>
  <si>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</si>
  <si>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</si>
  <si>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</si>
  <si>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</si>
  <si>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</si>
  <si>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</si>
  <si>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</si>
  <si>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</si>
  <si>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</si>
  <si>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</si>
  <si>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</si>
  <si>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</si>
  <si>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</si>
  <si>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</si>
  <si>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</si>
  <si>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</si>
  <si>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</si>
  <si>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</si>
  <si>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</si>
  <si>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</si>
  <si>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</si>
  <si>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</si>
  <si>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</si>
  <si>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</si>
  <si>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</si>
  <si>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</si>
  <si>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</si>
  <si>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</si>
  <si>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</si>
  <si>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</si>
  <si>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</si>
  <si>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</si>
  <si>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</si>
  <si>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</si>
  <si>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</si>
  <si>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</si>
  <si>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</si>
  <si>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</si>
  <si>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</si>
  <si>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</si>
  <si>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</si>
  <si>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</si>
  <si>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</si>
  <si>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</si>
  <si>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</si>
  <si>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</si>
  <si>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</si>
  <si>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</si>
  <si>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</si>
  <si>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</si>
  <si>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</si>
  <si>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</si>
  <si>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</si>
  <si>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</si>
  <si>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</si>
  <si>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</si>
  <si>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</si>
  <si>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</si>
  <si>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</si>
  <si>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</si>
  <si>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</si>
  <si>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</si>
  <si>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</si>
  <si>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</si>
  <si>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</si>
  <si>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</si>
  <si>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</si>
  <si>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</si>
  <si>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</si>
  <si>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</si>
  <si>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</si>
  <si>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</si>
  <si>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</si>
  <si>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</si>
  <si>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</si>
  <si>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</si>
  <si>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</si>
  <si>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</si>
  <si>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</si>
  <si>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</si>
  <si>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</si>
  <si>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</si>
  <si>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</si>
  <si>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</si>
  <si>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</si>
  <si>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</si>
  <si>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</si>
  <si>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</si>
  <si>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</si>
  <si>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</si>
  <si>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</si>
  <si>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</si>
  <si>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</si>
  <si>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</si>
  <si>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</si>
  <si>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</si>
  <si>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</si>
  <si>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</si>
  <si>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</si>
  <si>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</si>
  <si>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</si>
  <si>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</si>
  <si>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</si>
  <si>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</si>
  <si>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</si>
  <si>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</si>
  <si>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</si>
  <si>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</si>
  <si>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</si>
  <si>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</si>
  <si>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</si>
  <si>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</si>
  <si>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</si>
  <si>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</si>
  <si>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</si>
  <si>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</si>
  <si>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</si>
  <si>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</si>
  <si>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</si>
  <si>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</si>
  <si>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</si>
  <si>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</si>
  <si>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</si>
  <si>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</si>
  <si>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</si>
  <si>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</si>
  <si>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</si>
  <si>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</si>
  <si>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</si>
  <si>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</si>
  <si>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</si>
  <si>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</si>
  <si>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</si>
  <si>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</si>
  <si>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</si>
  <si>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</si>
  <si>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</si>
  <si>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</si>
  <si>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</si>
  <si>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</si>
  <si>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</si>
  <si>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</si>
  <si>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</si>
  <si>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</si>
  <si>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</si>
  <si>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</si>
  <si>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</si>
  <si>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</si>
  <si>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</si>
  <si>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</si>
  <si>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</si>
  <si>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</si>
  <si>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</si>
  <si>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</si>
  <si>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</si>
  <si>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</si>
  <si>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</si>
  <si>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</si>
  <si>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</si>
  <si>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</si>
  <si>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</si>
  <si>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</si>
  <si>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</si>
  <si>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</si>
  <si>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</si>
  <si>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</si>
  <si>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</si>
  <si>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</si>
  <si>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</si>
  <si>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</si>
  <si>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</si>
  <si>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</si>
  <si>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</si>
  <si>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</si>
  <si>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</si>
  <si>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</si>
  <si>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</si>
  <si>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</si>
  <si>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</si>
  <si>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</si>
  <si>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</si>
  <si>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</si>
  <si>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</si>
  <si>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</si>
  <si>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</si>
  <si>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</si>
  <si>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</si>
  <si>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</si>
  <si>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</si>
  <si>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</si>
  <si>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</si>
  <si>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</si>
  <si>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</si>
  <si>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</si>
  <si>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</si>
  <si>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</si>
  <si>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</si>
  <si>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</si>
  <si>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</si>
  <si>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</si>
  <si>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</si>
  <si>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</si>
  <si>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</si>
  <si>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</si>
  <si>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</si>
  <si>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</si>
  <si>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</si>
  <si>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</si>
  <si>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</si>
  <si>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</si>
  <si>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</si>
  <si>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</si>
  <si>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</si>
  <si>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</si>
  <si>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</si>
  <si>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</si>
  <si>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</si>
  <si>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</si>
  <si>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</si>
  <si>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</si>
  <si>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</si>
  <si>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</si>
  <si>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</si>
  <si>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</si>
  <si>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</si>
  <si>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</si>
  <si>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</si>
  <si>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</si>
  <si>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</si>
  <si>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</si>
  <si>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</si>
  <si>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</si>
  <si>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</si>
  <si>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</si>
  <si>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</si>
  <si>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</si>
  <si>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</si>
  <si>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</si>
  <si>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</si>
  <si>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</si>
  <si>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</si>
  <si>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</si>
  <si>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</si>
  <si>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</si>
  <si>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</si>
  <si>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</si>
  <si>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</si>
  <si>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</si>
  <si>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</si>
  <si>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</si>
  <si>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</si>
  <si>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</si>
  <si>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</si>
  <si>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</si>
  <si>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</si>
  <si>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</si>
  <si>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</si>
  <si>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</si>
  <si>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</si>
  <si>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</si>
  <si>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</si>
  <si>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</si>
  <si>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</si>
  <si>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</si>
  <si>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</si>
  <si>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</si>
  <si>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</si>
  <si>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</si>
  <si>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</si>
  <si>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</si>
  <si>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</si>
  <si>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</si>
  <si>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</si>
  <si>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</si>
  <si>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</si>
  <si>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</si>
  <si>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</si>
  <si>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</si>
  <si>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</si>
  <si>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</si>
  <si>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</si>
  <si>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</si>
  <si>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</si>
  <si>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</si>
  <si>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</si>
  <si>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</si>
  <si>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</si>
  <si>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</si>
  <si>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</si>
  <si>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</si>
  <si>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</si>
  <si>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</si>
  <si>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</si>
  <si>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</si>
  <si>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</si>
  <si>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</si>
  <si>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</si>
  <si>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</si>
  <si>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</si>
  <si>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</si>
  <si>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</si>
  <si>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</si>
  <si>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</si>
  <si>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</si>
  <si>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</si>
  <si>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</si>
  <si>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</si>
  <si>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</si>
  <si>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</si>
  <si>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</si>
  <si>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</si>
  <si>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</si>
  <si>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</si>
  <si>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</si>
  <si>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</si>
  <si>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</si>
  <si>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</si>
  <si>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</si>
  <si>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</si>
  <si>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</si>
  <si>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</si>
  <si>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</si>
  <si>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</si>
  <si>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</si>
  <si>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</si>
  <si>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</si>
  <si>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</si>
  <si>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</si>
  <si>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</si>
  <si>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</si>
  <si>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</si>
  <si>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</si>
  <si>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</si>
  <si>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</si>
  <si>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</si>
  <si>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</si>
  <si>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</si>
  <si>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</si>
  <si>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</si>
  <si>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</si>
  <si>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</si>
  <si>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</si>
  <si>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</si>
  <si>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</si>
  <si>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</si>
  <si>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</si>
  <si>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</si>
  <si>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</si>
  <si>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</si>
  <si>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</si>
  <si>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</si>
  <si>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</si>
  <si>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</si>
  <si>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</si>
  <si>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</si>
  <si>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</si>
  <si>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</si>
  <si>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</si>
  <si>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</si>
  <si>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</si>
  <si>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</si>
  <si>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</si>
  <si>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</si>
  <si>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</si>
  <si>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</si>
  <si>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</si>
  <si>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</si>
  <si>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</si>
  <si>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</si>
  <si>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</si>
  <si>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</si>
  <si>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</si>
  <si>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</si>
  <si>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</si>
  <si>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</si>
  <si>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</si>
  <si>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</si>
  <si>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</si>
  <si>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</si>
  <si>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</si>
  <si>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</si>
  <si>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</si>
  <si>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</si>
  <si>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</si>
  <si>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</si>
  <si>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</si>
  <si>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</si>
  <si>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</si>
  <si>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</si>
  <si>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</si>
  <si>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</si>
  <si>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</si>
  <si>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</si>
  <si>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</si>
  <si>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</si>
  <si>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</si>
  <si>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</si>
  <si>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</si>
  <si>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</si>
  <si>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</si>
  <si>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</si>
  <si>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</si>
  <si>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</si>
  <si>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</si>
  <si>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</si>
  <si>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</si>
  <si>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</si>
  <si>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</si>
  <si>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</si>
  <si>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</si>
  <si>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</si>
  <si>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</si>
  <si>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</si>
  <si>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</si>
  <si>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</si>
  <si>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</si>
  <si>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</si>
  <si>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</si>
  <si>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</si>
  <si>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</si>
  <si>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</si>
  <si>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</si>
  <si>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</si>
  <si>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</si>
  <si>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</si>
  <si>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</si>
  <si>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</si>
  <si>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</si>
  <si>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</si>
  <si>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</si>
  <si>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</si>
  <si>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</si>
  <si>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</si>
  <si>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</si>
  <si>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</si>
  <si>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</si>
  <si>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</si>
  <si>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</si>
  <si>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</si>
  <si>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</si>
  <si>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</si>
  <si>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</si>
  <si>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</si>
  <si>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</si>
  <si>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</si>
  <si>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</si>
  <si>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</si>
  <si>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</si>
  <si>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</si>
  <si>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</si>
  <si>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</si>
  <si>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</si>
  <si>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</si>
  <si>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</si>
  <si>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</si>
  <si>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</si>
  <si>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</si>
  <si>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</si>
  <si>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</si>
  <si>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</si>
  <si>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</si>
  <si>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</si>
  <si>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</si>
  <si>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</si>
  <si>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</si>
  <si>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</si>
  <si>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</si>
  <si>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</si>
  <si>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</si>
  <si>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</si>
  <si>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</si>
  <si>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</si>
  <si>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</si>
  <si>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</si>
  <si>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</si>
  <si>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</si>
  <si>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</si>
  <si>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</si>
  <si>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</si>
  <si>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</si>
  <si>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</si>
  <si>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</si>
  <si>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</si>
  <si>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</si>
  <si>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</si>
  <si>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</si>
  <si>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</si>
  <si>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</si>
  <si>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</si>
  <si>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</si>
  <si>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</si>
  <si>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</si>
  <si>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</si>
  <si>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</si>
  <si>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</si>
  <si>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</si>
  <si>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</si>
  <si>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</si>
  <si>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</si>
  <si>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</si>
  <si>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</si>
  <si>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</si>
  <si>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</si>
  <si>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</si>
  <si>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</si>
  <si>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</si>
  <si>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</si>
  <si>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</si>
  <si>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</si>
  <si>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</si>
  <si>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</si>
  <si>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</si>
  <si>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</si>
  <si>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</si>
  <si>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</si>
  <si>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</si>
  <si>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</si>
  <si>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</si>
  <si>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</si>
  <si>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</si>
  <si>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</si>
  <si>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</si>
  <si>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</si>
  <si>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</si>
  <si>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</si>
  <si>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</si>
  <si>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</si>
  <si>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</si>
  <si>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</si>
  <si>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</si>
  <si>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</si>
  <si>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</si>
  <si>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</si>
  <si>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</si>
  <si>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</si>
  <si>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</si>
  <si>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</si>
  <si>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</si>
  <si>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</si>
  <si>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</si>
  <si>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</si>
  <si>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</si>
  <si>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</si>
  <si>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</si>
  <si>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</si>
  <si>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</si>
  <si>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</si>
  <si>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</si>
  <si>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</si>
  <si>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</si>
  <si>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</si>
  <si>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</si>
  <si>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</si>
  <si>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</si>
  <si>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</si>
  <si>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</si>
  <si>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</si>
  <si>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</si>
  <si>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</si>
  <si>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</si>
  <si>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</si>
  <si>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</si>
  <si>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</si>
  <si>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</si>
  <si>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</si>
  <si>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</si>
  <si>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</si>
  <si>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</si>
  <si>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</si>
  <si>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</si>
  <si>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</si>
  <si>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</si>
  <si>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</si>
  <si>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</si>
  <si>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</si>
  <si>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</si>
  <si>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</si>
  <si>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</si>
  <si>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</si>
  <si>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</si>
  <si>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</si>
  <si>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</si>
  <si>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</si>
  <si>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</si>
  <si>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</si>
  <si>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</si>
  <si>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</si>
  <si>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</si>
  <si>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</si>
  <si>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</si>
  <si>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</si>
  <si>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</si>
  <si>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</si>
  <si>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</si>
  <si>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</si>
  <si>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</si>
  <si>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</si>
  <si>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</si>
  <si>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</si>
  <si>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</si>
  <si>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</si>
  <si>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</si>
  <si>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</si>
  <si>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</si>
  <si>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</si>
  <si>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</si>
  <si>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</si>
  <si>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</si>
  <si>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</si>
  <si>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</si>
  <si>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</si>
  <si>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</si>
  <si>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</si>
  <si>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</si>
  <si>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</si>
  <si>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</si>
  <si>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</si>
  <si>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</si>
  <si>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</si>
  <si>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</si>
  <si>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</si>
  <si>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</si>
  <si>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</si>
  <si>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</si>
  <si>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</si>
  <si>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</si>
  <si>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</si>
  <si>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</si>
  <si>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</si>
  <si>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</si>
  <si>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</si>
  <si>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</si>
  <si>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</si>
  <si>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</si>
  <si>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</si>
  <si>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</si>
  <si>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</si>
  <si>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</si>
  <si>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</si>
  <si>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</si>
  <si>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</si>
  <si>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</si>
  <si>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</si>
  <si>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</si>
  <si>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</si>
  <si>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</si>
  <si>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</si>
  <si>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</si>
  <si>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</si>
  <si>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</si>
  <si>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</si>
  <si>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</si>
  <si>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</si>
  <si>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</si>
  <si>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</si>
  <si>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</si>
  <si>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</si>
  <si>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</si>
  <si>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</si>
  <si>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</si>
  <si>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</si>
  <si>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</si>
  <si>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</si>
  <si>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</si>
  <si>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</si>
  <si>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</si>
  <si>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</si>
  <si>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</si>
  <si>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</si>
  <si>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</si>
  <si>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</si>
  <si>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</si>
  <si>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</si>
  <si>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</si>
  <si>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</si>
  <si>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</si>
  <si>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</si>
  <si>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</si>
  <si>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</si>
  <si>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</si>
  <si>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</si>
  <si>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</si>
  <si>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</si>
  <si>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</si>
  <si>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</si>
  <si>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</si>
  <si>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</si>
  <si>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</si>
  <si>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</si>
  <si>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</si>
  <si>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</si>
  <si>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</si>
  <si>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</si>
  <si>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</si>
  <si>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</si>
  <si>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</si>
  <si>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</si>
  <si>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</si>
  <si>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</si>
  <si>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</si>
  <si>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</si>
  <si>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</si>
  <si>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</si>
  <si>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</si>
  <si>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</si>
  <si>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</si>
  <si>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</si>
  <si>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</si>
  <si>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</si>
  <si>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</si>
  <si>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</si>
  <si>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</si>
  <si>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</si>
  <si>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</si>
  <si>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</si>
  <si>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</si>
  <si>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</si>
  <si>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</si>
  <si>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</si>
  <si>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</si>
  <si>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</si>
  <si>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</si>
  <si>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</si>
  <si>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</si>
  <si>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</si>
  <si>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</si>
  <si>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</si>
  <si>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</si>
  <si>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</si>
  <si>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</si>
  <si>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</si>
  <si>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</si>
  <si>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</si>
  <si>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</si>
  <si>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</si>
  <si>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</si>
  <si>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</si>
  <si>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</si>
  <si>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</si>
  <si>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</si>
  <si>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</si>
  <si>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</si>
  <si>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</si>
  <si>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</si>
  <si>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</si>
  <si>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</si>
  <si>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</si>
  <si>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</si>
  <si>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</si>
  <si>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</si>
  <si>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</si>
  <si>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</si>
  <si>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</si>
  <si>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</si>
  <si>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</si>
  <si>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</si>
  <si>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</si>
  <si>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</si>
  <si>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</si>
  <si>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</si>
  <si>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</si>
  <si>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</si>
  <si>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</si>
  <si>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</si>
  <si>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</si>
  <si>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</si>
  <si>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</si>
  <si>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</si>
  <si>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</si>
  <si>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</si>
  <si>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</si>
  <si>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</si>
  <si>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</si>
  <si>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</si>
  <si>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</si>
  <si>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</si>
  <si>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</si>
  <si>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</si>
  <si>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</si>
  <si>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</si>
  <si>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</si>
  <si>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</si>
  <si>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</si>
  <si>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</si>
  <si>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</si>
  <si>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</si>
  <si>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</si>
  <si>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</si>
  <si>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</si>
  <si>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</si>
  <si>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</si>
  <si>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</si>
  <si>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</si>
  <si>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</si>
  <si>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</si>
  <si>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</si>
  <si>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</si>
  <si>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</si>
  <si>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</si>
  <si>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</si>
  <si>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</si>
  <si>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</si>
  <si>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</si>
  <si>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</si>
  <si>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</si>
  <si>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</si>
  <si>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</si>
  <si>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</si>
  <si>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</si>
  <si>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</si>
  <si>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</si>
  <si>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</si>
  <si>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</si>
  <si>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</si>
  <si>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</si>
  <si>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</si>
  <si>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</si>
  <si>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</si>
  <si>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</si>
  <si>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</si>
  <si>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</si>
  <si>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</si>
  <si>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</si>
  <si>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</si>
  <si>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</si>
  <si>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</si>
  <si>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</si>
  <si>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</si>
  <si>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</si>
  <si>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</si>
  <si>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</si>
  <si>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</si>
  <si>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</si>
  <si>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</si>
  <si>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</si>
  <si>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</si>
  <si>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</si>
  <si>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</si>
  <si>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</si>
  <si>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</si>
  <si>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</si>
  <si>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</si>
  <si>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</si>
  <si>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</si>
  <si>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</si>
  <si>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</si>
  <si>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</si>
  <si>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</si>
  <si>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</si>
  <si>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</si>
  <si>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</si>
  <si>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</si>
  <si>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</si>
  <si>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</si>
  <si>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</si>
  <si>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</si>
  <si>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</si>
  <si>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</si>
  <si>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</si>
  <si>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</si>
  <si>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</si>
  <si>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</si>
  <si>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</si>
  <si>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</si>
  <si>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</si>
  <si>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</si>
  <si>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</si>
  <si>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</si>
  <si>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</si>
  <si>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</si>
  <si>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</si>
  <si>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</si>
  <si>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</si>
  <si>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</si>
  <si>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</si>
  <si>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</si>
  <si>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</si>
  <si>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</si>
  <si>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</si>
  <si>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</si>
  <si>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</si>
  <si>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</si>
  <si>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</si>
  <si>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</si>
  <si>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</si>
  <si>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</si>
  <si>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</si>
  <si>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</si>
  <si>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</si>
  <si>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</si>
  <si>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</si>
  <si>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</si>
  <si>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</si>
  <si>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</si>
  <si>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</si>
  <si>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</si>
  <si>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</si>
  <si>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</si>
  <si>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</si>
  <si>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</si>
  <si>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</si>
  <si>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</si>
  <si>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</si>
  <si>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</si>
  <si>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</si>
  <si>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</si>
  <si>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</si>
  <si>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</si>
  <si>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</si>
  <si>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</si>
  <si>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</si>
  <si>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</si>
  <si>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</si>
  <si>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</si>
  <si>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</si>
  <si>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</si>
  <si>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</si>
  <si>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</si>
  <si>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</si>
  <si>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</si>
  <si>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</si>
  <si>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</si>
  <si>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</si>
  <si>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</si>
  <si>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</si>
  <si>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</si>
  <si>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</si>
  <si>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</si>
  <si>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</si>
  <si>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</si>
  <si>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</si>
  <si>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</si>
  <si>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</si>
  <si>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</si>
  <si>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</si>
  <si>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</si>
  <si>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</si>
  <si>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</si>
  <si>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</si>
  <si>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</si>
  <si>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</si>
  <si>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</si>
  <si>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</si>
  <si>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</si>
  <si>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</si>
  <si>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</si>
  <si>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</si>
  <si>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</si>
  <si>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</si>
  <si>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</si>
  <si>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</si>
  <si>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</si>
  <si>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</si>
  <si>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</si>
  <si>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</si>
  <si>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</si>
  <si>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</si>
  <si>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</si>
  <si>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</si>
  <si>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</si>
  <si>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</si>
  <si>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</si>
  <si>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</si>
  <si>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</si>
  <si>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</si>
  <si>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</si>
  <si>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</si>
  <si>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</si>
  <si>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</si>
  <si>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</si>
  <si>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</si>
  <si>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</si>
  <si>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</si>
  <si>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</si>
  <si>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</si>
  <si>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</si>
  <si>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</si>
  <si>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</si>
  <si>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</si>
  <si>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</si>
  <si>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</si>
  <si>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</si>
  <si>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</si>
  <si>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</si>
  <si>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</si>
  <si>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</si>
  <si>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</si>
  <si>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</si>
  <si>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</si>
  <si>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</si>
  <si>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</si>
  <si>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</si>
  <si>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</si>
  <si>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</si>
  <si>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</si>
  <si>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</si>
  <si>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</si>
  <si>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</si>
  <si>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</si>
  <si>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</si>
  <si>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</si>
  <si>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</si>
  <si>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</si>
  <si>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</si>
  <si>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</si>
  <si>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</si>
  <si>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</si>
  <si>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</si>
  <si>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</si>
  <si>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</si>
  <si>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</si>
  <si>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</si>
  <si>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</si>
  <si>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</si>
  <si>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</si>
  <si>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</si>
  <si>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</si>
  <si>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</si>
  <si>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</si>
  <si>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</si>
  <si>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</si>
  <si>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</si>
  <si>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</si>
  <si>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</si>
  <si>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</si>
  <si>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</si>
  <si>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</si>
  <si>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</si>
  <si>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</si>
  <si>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</si>
  <si>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</si>
  <si>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</si>
  <si>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</si>
  <si>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</si>
  <si>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</si>
  <si>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</si>
  <si>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</si>
  <si>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</si>
  <si>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</si>
  <si>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</si>
  <si>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</si>
  <si>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</si>
  <si>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</si>
  <si>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</si>
  <si>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</si>
  <si>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</si>
  <si>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</si>
  <si>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</si>
  <si>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</si>
  <si>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</si>
  <si>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</si>
  <si>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</si>
  <si>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</si>
  <si>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</si>
  <si>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</si>
  <si>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</si>
  <si>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</si>
  <si>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</si>
  <si>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</si>
  <si>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</si>
  <si>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</si>
  <si>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</si>
  <si>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</si>
  <si>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</si>
  <si>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</si>
  <si>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</si>
  <si>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</si>
  <si>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</si>
  <si>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</si>
  <si>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</si>
  <si>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</si>
  <si>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</si>
  <si>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</si>
  <si>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</si>
  <si>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</si>
  <si>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</si>
  <si>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</si>
  <si>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</si>
  <si>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</si>
  <si>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</si>
  <si>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</si>
  <si>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</si>
  <si>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</si>
  <si>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</si>
  <si>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</si>
  <si>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</si>
  <si>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</si>
  <si>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</si>
  <si>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</si>
  <si>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</si>
  <si>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</si>
  <si>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</si>
  <si>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</si>
  <si>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</si>
  <si>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</si>
  <si>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</si>
  <si>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</si>
  <si>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</si>
  <si>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</si>
  <si>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</si>
  <si>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</si>
  <si>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</si>
  <si>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</si>
  <si>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</si>
  <si>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</si>
  <si>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</si>
  <si>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</si>
  <si>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</si>
  <si>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</si>
  <si>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</si>
  <si>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</si>
  <si>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</si>
  <si>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</si>
  <si>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</si>
  <si>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</si>
  <si>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</si>
  <si>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</si>
  <si>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</si>
  <si>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</si>
  <si>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</si>
  <si>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</si>
  <si>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</si>
  <si>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</si>
  <si>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</si>
  <si>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</si>
  <si>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</si>
  <si>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</si>
  <si>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</si>
  <si>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</si>
  <si>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</si>
  <si>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</si>
  <si>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</si>
  <si>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</si>
  <si>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</si>
  <si>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</si>
  <si>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</si>
  <si>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</si>
  <si>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</si>
  <si>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</si>
  <si>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</si>
  <si>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</si>
  <si>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</si>
  <si>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</si>
  <si>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</si>
  <si>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</si>
  <si>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</si>
  <si>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</si>
  <si>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</si>
  <si>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</si>
  <si>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</si>
  <si>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</si>
  <si>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</si>
  <si>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</si>
  <si>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</si>
  <si>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</si>
  <si>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</si>
  <si>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</si>
  <si>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</si>
  <si>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</si>
  <si>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</si>
  <si>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</si>
  <si>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</si>
  <si>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</si>
  <si>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</si>
  <si>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</si>
  <si>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</si>
  <si>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</si>
  <si>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</si>
  <si>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</si>
  <si>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</si>
  <si>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</si>
  <si>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</si>
  <si>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</si>
  <si>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</si>
  <si>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</si>
  <si>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</si>
  <si>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</si>
  <si>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</si>
  <si>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</si>
  <si>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</si>
  <si>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</si>
  <si>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</si>
  <si>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</si>
  <si>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</si>
  <si>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</si>
  <si>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</si>
  <si>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</si>
  <si>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</si>
  <si>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</si>
  <si>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</si>
  <si>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</si>
  <si>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</si>
  <si>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</si>
  <si>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</si>
  <si>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</si>
  <si>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</si>
  <si>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</si>
  <si>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</si>
  <si>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</si>
  <si>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</si>
  <si>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</si>
  <si>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</si>
  <si>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</si>
  <si>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</si>
  <si>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</si>
  <si>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</si>
  <si>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</si>
  <si>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</si>
  <si>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</si>
  <si>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</si>
  <si>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</si>
  <si>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</si>
  <si>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</si>
  <si>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</si>
  <si>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</si>
  <si>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</si>
  <si>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</si>
  <si>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</si>
  <si>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</si>
  <si>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</si>
  <si>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</si>
  <si>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</si>
  <si>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</si>
  <si>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</si>
  <si>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</si>
  <si>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</si>
  <si>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</si>
  <si>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</si>
  <si>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</si>
  <si>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</si>
  <si>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</si>
  <si>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</si>
  <si>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</si>
  <si>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</si>
  <si>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</si>
  <si>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</si>
  <si>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</si>
  <si>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</si>
  <si>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</si>
  <si>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</si>
  <si>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</si>
  <si>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</si>
  <si>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</si>
  <si>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</si>
  <si>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</si>
  <si>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</si>
  <si>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</si>
  <si>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</si>
  <si>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</si>
  <si>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</si>
  <si>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</si>
  <si>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</si>
  <si>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</si>
  <si>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</si>
  <si>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</si>
  <si>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</si>
  <si>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</si>
  <si>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</si>
  <si>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</si>
  <si>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</si>
  <si>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</si>
  <si>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</si>
  <si>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</si>
  <si>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</si>
  <si>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</si>
  <si>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</si>
  <si>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</si>
  <si>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</si>
  <si>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</si>
  <si>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</si>
  <si>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</si>
  <si>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</si>
  <si>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</si>
  <si>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</si>
  <si>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</si>
  <si>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</si>
  <si>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</si>
  <si>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</si>
  <si>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</si>
  <si>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</si>
  <si>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</si>
  <si>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</si>
  <si>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</si>
  <si>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</si>
  <si>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</si>
  <si>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</si>
  <si>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</si>
  <si>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</si>
  <si>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</si>
  <si>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</si>
  <si>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</si>
  <si>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</si>
  <si>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</si>
  <si>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</si>
  <si>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</si>
  <si>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</si>
  <si>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</si>
  <si>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</si>
  <si>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</si>
  <si>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</si>
  <si>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</si>
  <si>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</si>
  <si>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</si>
  <si>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</si>
  <si>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</si>
  <si>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</si>
  <si>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</si>
  <si>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</si>
  <si>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</si>
  <si>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</si>
  <si>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</si>
  <si>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</si>
  <si>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</si>
  <si>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</si>
  <si>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</si>
  <si>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</si>
  <si>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</si>
  <si>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</si>
  <si>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</si>
  <si>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</si>
  <si>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</si>
  <si>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</si>
  <si>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</si>
  <si>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</si>
  <si>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</si>
  <si>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</si>
  <si>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</si>
  <si>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</si>
  <si>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</si>
  <si>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</si>
  <si>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</si>
  <si>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</si>
  <si>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</si>
  <si>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</si>
  <si>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</si>
  <si>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</si>
  <si>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</si>
  <si>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</si>
  <si>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</si>
  <si>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</si>
  <si>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</si>
  <si>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</si>
  <si>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</si>
  <si>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</si>
  <si>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</si>
  <si>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</si>
  <si>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</si>
  <si>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</si>
  <si>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</si>
  <si>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</si>
  <si>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</si>
  <si>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</si>
  <si>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</si>
  <si>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</si>
  <si>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</si>
  <si>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</si>
  <si>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</si>
  <si>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</si>
  <si>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</si>
  <si>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</si>
  <si>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</si>
  <si>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</si>
  <si>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</si>
  <si>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</si>
  <si>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</si>
  <si>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</si>
  <si>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</si>
  <si>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</si>
  <si>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</si>
  <si>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</si>
  <si>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</si>
  <si>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</si>
  <si>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</si>
  <si>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</si>
  <si>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</si>
  <si>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</si>
  <si>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</si>
  <si>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</si>
  <si>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</si>
  <si>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</si>
  <si>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</si>
  <si>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</si>
  <si>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</si>
  <si>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</si>
  <si>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</si>
  <si>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</si>
  <si>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</si>
  <si>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</si>
  <si>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</si>
  <si>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</si>
  <si>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</si>
  <si>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</si>
  <si>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</si>
  <si>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</si>
  <si>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</si>
  <si>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</si>
  <si>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</si>
  <si>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</si>
  <si>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</si>
  <si>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</si>
  <si>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</si>
  <si>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</si>
  <si>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</si>
  <si>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</si>
  <si>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</si>
  <si>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</si>
  <si>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</si>
  <si>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</si>
  <si>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</si>
  <si>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</si>
  <si>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</si>
  <si>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</si>
  <si>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</si>
  <si>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</si>
  <si>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</si>
  <si>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</si>
  <si>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</si>
  <si>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</si>
  <si>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</si>
  <si>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</si>
  <si>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</si>
  <si>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</si>
  <si>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</si>
  <si>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</si>
  <si>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</si>
  <si>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</si>
  <si>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</si>
  <si>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</si>
  <si>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</si>
  <si>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</si>
  <si>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</si>
  <si>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</si>
  <si>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</si>
  <si>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</si>
  <si>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</si>
  <si>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</si>
  <si>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</si>
  <si>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</si>
  <si>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</si>
  <si>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</si>
  <si>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</si>
  <si>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</si>
  <si>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</si>
  <si>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</si>
  <si>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</si>
  <si>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</si>
  <si>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</si>
  <si>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</si>
  <si>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</si>
  <si>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</si>
  <si>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</si>
  <si>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</si>
  <si>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</si>
  <si>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</si>
  <si>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</si>
  <si>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</si>
  <si>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</si>
  <si>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</si>
  <si>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</si>
  <si>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</si>
  <si>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</si>
  <si>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</si>
  <si>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</si>
  <si>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</si>
  <si>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</si>
  <si>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</si>
  <si>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</si>
  <si>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</si>
  <si>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</si>
  <si>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</si>
  <si>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</si>
  <si>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</si>
  <si>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</si>
  <si>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</si>
  <si>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</si>
  <si>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</si>
  <si>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</si>
  <si>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</si>
  <si>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</si>
  <si>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</si>
  <si>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</si>
  <si>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</si>
  <si>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</si>
  <si>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</si>
  <si>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</si>
  <si>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</si>
  <si>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</si>
  <si>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</si>
  <si>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</si>
  <si>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</si>
  <si>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</si>
  <si>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</si>
  <si>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</si>
  <si>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</si>
  <si>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</si>
  <si>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</si>
  <si>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</si>
  <si>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</si>
  <si>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</si>
  <si>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</si>
  <si>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</si>
  <si>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</si>
  <si>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</si>
  <si>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</si>
  <si>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</si>
  <si>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</si>
  <si>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</si>
  <si>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</si>
  <si>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</si>
  <si>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</si>
  <si>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</si>
  <si>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</si>
  <si>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</si>
  <si>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</si>
  <si>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</si>
  <si>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</si>
  <si>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</si>
  <si>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</si>
  <si>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</si>
  <si>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</si>
  <si>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</si>
  <si>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</si>
  <si>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</si>
  <si>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</si>
  <si>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</si>
  <si>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</si>
  <si>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</si>
  <si>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</si>
  <si>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</si>
  <si>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</si>
  <si>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</si>
  <si>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</si>
  <si>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</si>
  <si>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</si>
  <si>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</si>
  <si>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</si>
  <si>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</si>
  <si>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</si>
  <si>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</si>
  <si>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</si>
  <si>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</si>
  <si>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</si>
  <si>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</si>
  <si>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</si>
  <si>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</si>
  <si>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</si>
  <si>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</si>
  <si>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</si>
  <si>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</si>
  <si>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</si>
  <si>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</si>
  <si>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</si>
  <si>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</si>
  <si>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</si>
  <si>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</si>
  <si>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</si>
  <si>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</si>
  <si>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</si>
  <si>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</si>
  <si>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</si>
  <si>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</si>
  <si>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</si>
  <si>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</si>
  <si>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</si>
  <si>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</si>
  <si>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</si>
  <si>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</si>
  <si>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</si>
  <si>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</si>
  <si>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</si>
  <si>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</si>
  <si>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</si>
  <si>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</si>
  <si>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</si>
  <si>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</si>
  <si>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</si>
  <si>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</si>
  <si>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</si>
  <si>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</si>
  <si>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</si>
  <si>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</si>
  <si>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</si>
  <si>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</si>
  <si>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</si>
  <si>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</si>
  <si>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</si>
  <si>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</si>
  <si>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</si>
  <si>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</si>
  <si>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</si>
  <si>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</si>
  <si>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</si>
  <si>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</si>
  <si>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</si>
  <si>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</si>
  <si>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</si>
  <si>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</si>
  <si>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</si>
  <si>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</si>
  <si>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</si>
  <si>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</si>
  <si>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</si>
  <si>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</si>
  <si>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</si>
  <si>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</si>
  <si>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</si>
  <si>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</si>
  <si>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</si>
  <si>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</si>
  <si>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</si>
  <si>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</si>
  <si>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</si>
  <si>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</si>
  <si>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</si>
  <si>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</si>
  <si>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</si>
  <si>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</si>
  <si>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</si>
  <si>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</si>
  <si>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</si>
  <si>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</si>
  <si>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</si>
  <si>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</si>
  <si>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</si>
  <si>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</si>
  <si>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</si>
  <si>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</si>
  <si>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</si>
  <si>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</si>
  <si>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</si>
  <si>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</si>
  <si>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</si>
  <si>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</si>
  <si>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</si>
  <si>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</si>
  <si>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</si>
  <si>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</si>
  <si>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</si>
  <si>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</si>
  <si>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</si>
  <si>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</si>
  <si>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</si>
  <si>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</si>
  <si>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</si>
  <si>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</si>
  <si>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</si>
  <si>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</si>
  <si>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</si>
  <si>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</si>
  <si>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</si>
  <si>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</si>
  <si>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</si>
  <si>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</si>
  <si>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</si>
  <si>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</si>
  <si>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</si>
  <si>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</si>
  <si>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</si>
  <si>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</si>
  <si>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</si>
  <si>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</si>
  <si>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</si>
  <si>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</si>
  <si>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</si>
  <si>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</si>
  <si>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</si>
  <si>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</si>
  <si>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</si>
  <si>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</si>
  <si>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</si>
  <si>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</si>
  <si>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</si>
  <si>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</si>
  <si>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</si>
  <si>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</si>
  <si>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</si>
  <si>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</si>
  <si>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</si>
  <si>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</si>
  <si>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</si>
  <si>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</si>
  <si>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</si>
  <si>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</si>
  <si>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</si>
  <si>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</si>
  <si>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</si>
  <si>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</si>
  <si>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</si>
  <si>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</si>
  <si>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</si>
  <si>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</si>
  <si>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</si>
  <si>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</si>
  <si>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</si>
  <si>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</si>
  <si>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</si>
  <si>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</si>
  <si>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</si>
  <si>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</si>
  <si>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</si>
  <si>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</si>
  <si>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</si>
  <si>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</si>
  <si>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</si>
  <si>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</si>
  <si>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</si>
  <si>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</si>
  <si>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</si>
  <si>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</si>
  <si>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</si>
  <si>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</si>
  <si>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</si>
  <si>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</si>
  <si>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</si>
  <si>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</si>
  <si>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</si>
  <si>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</si>
  <si>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</si>
  <si>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</si>
  <si>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</si>
  <si>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</si>
  <si>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</si>
  <si>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</si>
  <si>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</si>
  <si>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</si>
  <si>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</si>
  <si>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</si>
  <si>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</si>
  <si>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</si>
  <si>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</si>
  <si>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</si>
  <si>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</si>
  <si>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</si>
  <si>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</si>
  <si>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</si>
  <si>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</si>
  <si>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</si>
  <si>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</si>
  <si>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</si>
  <si>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</si>
  <si>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</si>
  <si>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</si>
  <si>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</si>
  <si>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</si>
  <si>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</si>
  <si>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</si>
  <si>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</si>
  <si>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</si>
  <si>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</si>
  <si>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</si>
  <si>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</si>
  <si>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</si>
  <si>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</si>
  <si>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</si>
  <si>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</si>
  <si>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</si>
  <si>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</si>
  <si>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</si>
  <si>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</si>
  <si>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</si>
  <si>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</si>
  <si>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</si>
  <si>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</si>
  <si>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</si>
  <si>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</si>
  <si>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</si>
  <si>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</si>
  <si>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</si>
  <si>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</si>
  <si>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</si>
  <si>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</si>
  <si>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</si>
  <si>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</si>
  <si>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</si>
  <si>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</si>
  <si>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</si>
  <si>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</si>
  <si>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</si>
  <si>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</si>
  <si>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</si>
  <si>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</si>
  <si>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</si>
  <si>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</si>
  <si>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</si>
  <si>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</si>
  <si>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</si>
  <si>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</si>
  <si>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</si>
  <si>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</si>
  <si>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</si>
  <si>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</si>
  <si>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</si>
  <si>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</si>
  <si>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</si>
  <si>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</si>
  <si>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</si>
  <si>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</si>
  <si>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</si>
  <si>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</si>
  <si>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</si>
  <si>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</si>
  <si>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</si>
  <si>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</si>
  <si>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</si>
  <si>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</si>
  <si>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</si>
  <si>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</si>
  <si>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</si>
  <si>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</si>
  <si>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</si>
  <si>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</si>
  <si>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</si>
  <si>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</si>
  <si>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</si>
  <si>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</si>
  <si>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</si>
  <si>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</si>
  <si>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</si>
  <si>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</si>
  <si>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</si>
  <si>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</si>
  <si>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</si>
  <si>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</si>
  <si>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</si>
  <si>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</si>
  <si>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</si>
  <si>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</si>
  <si>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</si>
  <si>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</si>
  <si>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</si>
  <si>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</si>
  <si>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</si>
  <si>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</si>
  <si>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</si>
  <si>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</si>
  <si>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</si>
  <si>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</si>
  <si>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</si>
  <si>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</si>
  <si>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</si>
  <si>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</si>
  <si>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</si>
  <si>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</si>
  <si>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</si>
  <si>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</si>
  <si>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</si>
  <si>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</si>
  <si>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</si>
  <si>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</si>
  <si>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</si>
  <si>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</si>
  <si>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</si>
  <si>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</si>
  <si>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</si>
  <si>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</si>
  <si>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</si>
  <si>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</si>
  <si>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</si>
  <si>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</si>
  <si>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</si>
  <si>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</si>
  <si>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</si>
  <si>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</si>
  <si>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</si>
  <si>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</si>
  <si>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</si>
  <si>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</si>
  <si>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</si>
  <si>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</si>
  <si>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</si>
  <si>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</si>
  <si>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</si>
  <si>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</si>
  <si>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</si>
  <si>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</si>
  <si>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</si>
  <si>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</si>
  <si>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</si>
  <si>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</si>
  <si>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</si>
  <si>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</si>
  <si>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</si>
  <si>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</si>
  <si>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</si>
  <si>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</si>
  <si>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</si>
  <si>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</si>
  <si>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</si>
  <si>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</si>
  <si>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</si>
  <si>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</si>
  <si>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</si>
  <si>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</si>
  <si>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</si>
  <si>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</si>
  <si>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</si>
  <si>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</si>
  <si>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</si>
  <si>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</si>
  <si>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</si>
  <si>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</si>
  <si>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</si>
  <si>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</si>
  <si>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</si>
  <si>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</si>
  <si>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</si>
  <si>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</si>
  <si>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</si>
  <si>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</si>
  <si>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</si>
  <si>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</si>
  <si>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</si>
  <si>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</si>
  <si>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</si>
  <si>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</si>
  <si>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</si>
  <si>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</si>
  <si>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</si>
  <si>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</si>
  <si>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</si>
  <si>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</si>
  <si>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</si>
  <si>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</si>
  <si>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</si>
  <si>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</si>
  <si>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</si>
  <si>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</si>
  <si>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</si>
  <si>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</si>
  <si>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</si>
  <si>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</si>
  <si>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</si>
  <si>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</si>
  <si>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</si>
  <si>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</si>
  <si>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</si>
  <si>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</si>
  <si>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</si>
  <si>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</si>
  <si>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</si>
  <si>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</si>
  <si>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</si>
  <si>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</si>
  <si>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</si>
  <si>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</si>
  <si>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</si>
  <si>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</si>
  <si>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</si>
  <si>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</si>
  <si>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</si>
  <si>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</si>
  <si>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</si>
  <si>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</si>
  <si>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</si>
  <si>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</si>
  <si>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</si>
  <si>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</si>
  <si>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</si>
  <si>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</si>
  <si>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</si>
  <si>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</si>
  <si>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</si>
  <si>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</si>
  <si>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</si>
  <si>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</si>
  <si>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</si>
  <si>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</si>
  <si>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</si>
  <si>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</si>
  <si>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</si>
  <si>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</si>
  <si>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</si>
  <si>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</si>
  <si>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</si>
  <si>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</si>
  <si>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</si>
  <si>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</si>
  <si>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</si>
  <si>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</si>
  <si>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</si>
  <si>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</si>
  <si>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</si>
  <si>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</si>
  <si>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</si>
  <si>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</si>
  <si>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</si>
  <si>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</si>
  <si>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</si>
  <si>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</si>
  <si>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</si>
  <si>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</si>
  <si>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</si>
  <si>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</si>
  <si>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</si>
  <si>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</si>
  <si>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</si>
  <si>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</si>
  <si>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</si>
  <si>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</si>
  <si>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</si>
  <si>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</si>
  <si>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</si>
  <si>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</si>
  <si>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</si>
  <si>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</si>
  <si>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</si>
  <si>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</si>
  <si>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</si>
  <si>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</si>
  <si>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</si>
  <si>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</si>
  <si>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</si>
  <si>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</si>
  <si>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</si>
  <si>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</si>
  <si>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</si>
  <si>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</si>
  <si>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</si>
  <si>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</si>
  <si>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</si>
  <si>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</si>
  <si>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</si>
  <si>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</si>
  <si>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</si>
  <si>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</si>
  <si>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</si>
  <si>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</si>
  <si>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</si>
  <si>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</si>
  <si>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</si>
  <si>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</si>
  <si>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</si>
  <si>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</si>
  <si>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</si>
  <si>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</si>
  <si>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</si>
  <si>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</si>
  <si>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</si>
  <si>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</si>
  <si>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</si>
  <si>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</si>
  <si>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</si>
  <si>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</si>
  <si>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</si>
  <si>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</si>
  <si>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</si>
  <si>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</si>
  <si>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</si>
  <si>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</si>
  <si>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</si>
  <si>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</si>
  <si>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</si>
  <si>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</si>
  <si>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</si>
  <si>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</si>
  <si>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</si>
  <si>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</si>
  <si>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</si>
  <si>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</si>
  <si>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</si>
  <si>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</si>
  <si>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</si>
  <si>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</si>
  <si>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</si>
  <si>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</si>
  <si>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</si>
  <si>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</si>
  <si>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</si>
  <si>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</si>
  <si>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</si>
  <si>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</si>
  <si>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</si>
  <si>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</si>
  <si>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</si>
  <si>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</si>
  <si>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</si>
  <si>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</si>
  <si>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</si>
  <si>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</si>
  <si>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</si>
  <si>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</si>
  <si>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</si>
  <si>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</si>
  <si>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</si>
  <si>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</si>
  <si>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</si>
  <si>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</si>
  <si>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</si>
  <si>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</si>
  <si>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</si>
  <si>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</si>
  <si>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</si>
  <si>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</si>
  <si>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</si>
  <si>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</si>
  <si>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</si>
  <si>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</si>
  <si>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</si>
  <si>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</si>
  <si>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</si>
  <si>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</si>
  <si>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</si>
  <si>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</si>
  <si>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</si>
  <si>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</si>
  <si>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</si>
  <si>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</si>
  <si>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</si>
  <si>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</si>
  <si>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</si>
  <si>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</si>
  <si>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</si>
  <si>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</si>
  <si>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</si>
  <si>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</si>
  <si>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</si>
  <si>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</si>
  <si>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</si>
  <si>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</si>
  <si>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</si>
  <si>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</si>
  <si>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</si>
  <si>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</si>
  <si>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</si>
  <si>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</si>
  <si>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</si>
  <si>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</si>
  <si>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</si>
  <si>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</si>
  <si>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</si>
  <si>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</si>
  <si>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</si>
  <si>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</si>
  <si>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</si>
  <si>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</si>
  <si>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</si>
  <si>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</si>
  <si>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</si>
  <si>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</si>
  <si>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</si>
  <si>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</si>
  <si>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</si>
  <si>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</si>
  <si>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</si>
  <si>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</si>
  <si>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</si>
  <si>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</si>
  <si>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</si>
  <si>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</si>
  <si>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</si>
  <si>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</si>
  <si>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</si>
  <si>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</si>
  <si>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</si>
  <si>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</si>
  <si>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</si>
  <si>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</si>
  <si>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</si>
  <si>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</si>
  <si>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</si>
  <si>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</si>
  <si>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</si>
  <si>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</si>
  <si>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</si>
  <si>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</si>
  <si>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</si>
  <si>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</si>
  <si>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</si>
  <si>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</si>
  <si>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</si>
  <si>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</si>
  <si>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</si>
  <si>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</si>
  <si>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</si>
  <si>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</si>
  <si>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</si>
  <si>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</si>
  <si>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</si>
  <si>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</si>
  <si>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</si>
  <si>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</si>
  <si>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</si>
  <si>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</si>
  <si>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</si>
  <si>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</si>
  <si>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</si>
  <si>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</si>
  <si>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</si>
  <si>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</si>
  <si>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</si>
  <si>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</si>
  <si>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</si>
  <si>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</si>
  <si>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</si>
  <si>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</si>
  <si>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</si>
  <si>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</si>
  <si>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</si>
  <si>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</si>
  <si>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</si>
  <si>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</si>
  <si>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</si>
  <si>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</si>
  <si>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</si>
  <si>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</si>
  <si>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</si>
  <si>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</si>
  <si>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</si>
  <si>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</si>
  <si>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</si>
  <si>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</si>
  <si>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</si>
  <si>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</si>
  <si>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</si>
  <si>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</si>
  <si>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</si>
  <si>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</si>
  <si>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</si>
  <si>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</si>
  <si>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</si>
  <si>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</si>
  <si>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</si>
  <si>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</si>
  <si>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</si>
  <si>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</si>
  <si>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</si>
  <si>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</si>
  <si>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</si>
  <si>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</si>
  <si>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</si>
  <si>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</si>
  <si>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</si>
  <si>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</si>
  <si>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</si>
  <si>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</si>
  <si>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</si>
  <si>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</si>
  <si>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</si>
  <si>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</si>
  <si>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</si>
  <si>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</si>
  <si>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</si>
  <si>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</si>
  <si>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</si>
  <si>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</si>
  <si>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</si>
  <si>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</si>
  <si>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</si>
  <si>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</si>
  <si>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</si>
  <si>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</si>
  <si>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</si>
  <si>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</si>
  <si>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</si>
  <si>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</si>
  <si>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</si>
  <si>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</si>
  <si>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</si>
  <si>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</si>
  <si>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</si>
  <si>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</si>
  <si>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</si>
  <si>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</si>
  <si>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</si>
  <si>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</si>
  <si>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</si>
  <si>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</si>
  <si>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</si>
  <si>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</si>
  <si>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</si>
  <si>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</si>
  <si>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</si>
  <si>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</si>
  <si>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</si>
  <si>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</si>
  <si>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</si>
  <si>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</si>
  <si>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</si>
  <si>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</si>
  <si>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</si>
  <si>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</si>
  <si>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</si>
  <si>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</si>
  <si>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</si>
  <si>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</si>
  <si>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</si>
  <si>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</si>
  <si>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</si>
  <si>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</si>
  <si>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</si>
  <si>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</si>
  <si>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</si>
  <si>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</si>
  <si>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</si>
  <si>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</si>
  <si>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</si>
  <si>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</si>
  <si>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</si>
  <si>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</si>
  <si>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</si>
  <si>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</si>
  <si>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</si>
  <si>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</si>
  <si>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</si>
  <si>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</si>
  <si>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</si>
  <si>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</si>
  <si>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</si>
  <si>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</si>
  <si>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</si>
  <si>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</si>
  <si>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</si>
  <si>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</si>
  <si>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</si>
  <si>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</si>
  <si>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</si>
  <si>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</si>
  <si>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</si>
  <si>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</si>
  <si>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</si>
  <si>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</si>
  <si>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</si>
  <si>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</si>
  <si>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</si>
  <si>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</si>
  <si>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</si>
  <si>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</si>
  <si>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</si>
  <si>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</si>
  <si>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</si>
  <si>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</si>
  <si>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</si>
  <si>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</si>
  <si>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</si>
  <si>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</si>
  <si>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</si>
  <si>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</si>
  <si>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</si>
  <si>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</si>
  <si>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</si>
  <si>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</si>
  <si>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</si>
  <si>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</si>
  <si>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</si>
  <si>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</si>
  <si>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</si>
  <si>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</si>
  <si>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</si>
  <si>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</si>
  <si>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</si>
  <si>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</si>
  <si>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</si>
  <si>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</si>
  <si>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</si>
  <si>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</si>
  <si>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</si>
  <si>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</si>
  <si>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</si>
  <si>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</si>
  <si>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</si>
  <si>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</si>
  <si>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</si>
  <si>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</si>
  <si>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</si>
  <si>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</si>
  <si>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</si>
  <si>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</si>
  <si>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</si>
  <si>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</si>
  <si>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</si>
  <si>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</si>
  <si>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</si>
  <si>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</si>
  <si>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</si>
  <si>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</si>
  <si>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</si>
  <si>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</si>
  <si>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</si>
  <si>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</si>
  <si>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</si>
  <si>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</si>
  <si>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</si>
  <si>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</si>
  <si>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</si>
  <si>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</si>
  <si>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</si>
  <si>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</si>
  <si>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</si>
  <si>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</si>
  <si>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</si>
  <si>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</si>
  <si>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</si>
  <si>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</si>
  <si>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</si>
  <si>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</si>
  <si>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</si>
  <si>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</si>
  <si>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</si>
  <si>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</si>
  <si>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</si>
  <si>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</si>
  <si>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</si>
  <si>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</si>
  <si>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</si>
  <si>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</si>
  <si>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</si>
  <si>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</si>
  <si>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</si>
  <si>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</si>
  <si>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</si>
  <si>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</si>
  <si>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</si>
  <si>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</si>
  <si>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</si>
  <si>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</si>
  <si>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</si>
  <si>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</si>
  <si>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</si>
  <si>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</si>
  <si>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</si>
  <si>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</si>
  <si>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</si>
  <si>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</si>
  <si>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</si>
  <si>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</si>
  <si>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</si>
  <si>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</si>
  <si>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</si>
  <si>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</si>
  <si>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</si>
  <si>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</si>
  <si>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</si>
  <si>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</si>
  <si>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</si>
  <si>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</si>
  <si>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</si>
  <si>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</si>
  <si>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</si>
  <si>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</si>
  <si>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</si>
  <si>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</si>
  <si>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</si>
  <si>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</si>
  <si>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</si>
  <si>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</si>
  <si>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</si>
  <si>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</si>
  <si>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</si>
  <si>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</si>
  <si>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</si>
  <si>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</si>
  <si>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</si>
  <si>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</si>
  <si>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</si>
  <si>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</si>
  <si>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</si>
  <si>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</si>
  <si>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</si>
  <si>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</si>
  <si>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</si>
  <si>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</si>
  <si>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</si>
  <si>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</si>
  <si>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</si>
  <si>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</si>
  <si>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</si>
  <si>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</si>
  <si>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</si>
  <si>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</si>
  <si>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</si>
  <si>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</si>
  <si>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</si>
  <si>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</si>
  <si>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</si>
  <si>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</si>
  <si>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</si>
  <si>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</si>
  <si>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</si>
  <si>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</si>
  <si>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</si>
  <si>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</si>
  <si>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</si>
  <si>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</si>
  <si>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</si>
  <si>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</si>
  <si>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</si>
  <si>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</si>
  <si>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</si>
  <si>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</si>
  <si>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</si>
  <si>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</si>
  <si>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</si>
  <si>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</si>
  <si>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</si>
  <si>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</si>
  <si>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</si>
  <si>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</si>
  <si>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</si>
  <si>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</si>
  <si>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</si>
  <si>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</si>
  <si>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</si>
  <si>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</si>
  <si>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</si>
  <si>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</si>
  <si>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</si>
  <si>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</si>
  <si>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</si>
  <si>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</si>
  <si>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</si>
  <si>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</si>
  <si>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</si>
  <si>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</si>
  <si>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</si>
  <si>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</si>
  <si>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</si>
  <si>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</si>
  <si>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</si>
  <si>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</si>
  <si>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</si>
  <si>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</si>
  <si>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</si>
  <si>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</si>
  <si>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</si>
  <si>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</si>
  <si>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</si>
  <si>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</si>
  <si>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</si>
  <si>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</si>
  <si>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</si>
  <si>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</si>
  <si>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</si>
  <si>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</si>
  <si>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</si>
  <si>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</si>
  <si>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</si>
  <si>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</si>
  <si>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</si>
  <si>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</si>
  <si>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</si>
  <si>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</si>
  <si>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</si>
  <si>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</si>
  <si>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</si>
  <si>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</si>
  <si>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</si>
  <si>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</si>
  <si>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</si>
  <si>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</si>
  <si>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</si>
  <si>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</si>
  <si>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</si>
  <si>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</si>
  <si>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</si>
  <si>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</si>
  <si>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</si>
  <si>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</si>
  <si>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</si>
  <si>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</si>
  <si>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</si>
  <si>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</si>
  <si>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</si>
  <si>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</si>
  <si>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</si>
  <si>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</si>
  <si>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</si>
  <si>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</si>
  <si>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</si>
  <si>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</si>
  <si>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</si>
  <si>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</si>
  <si>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</si>
  <si>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</si>
  <si>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</si>
  <si>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</si>
  <si>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</si>
  <si>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</si>
  <si>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</si>
  <si>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</si>
  <si>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</si>
  <si>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</si>
  <si>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</si>
  <si>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</si>
  <si>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</si>
  <si>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</si>
  <si>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</si>
  <si>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</si>
  <si>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</si>
  <si>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</si>
  <si>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</si>
  <si>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</si>
  <si>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</si>
  <si>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</si>
  <si>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</si>
  <si>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</si>
  <si>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</si>
  <si>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</si>
  <si>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</si>
  <si>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</si>
  <si>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</si>
  <si>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</si>
  <si>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</si>
  <si>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</si>
  <si>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</si>
  <si>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</si>
  <si>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</si>
  <si>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</si>
  <si>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</si>
  <si>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</si>
  <si>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</si>
  <si>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</si>
  <si>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</si>
  <si>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</si>
  <si>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</si>
  <si>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</si>
  <si>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</si>
  <si>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</si>
  <si>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</si>
  <si>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</si>
  <si>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</si>
  <si>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</si>
  <si>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</si>
  <si>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</si>
  <si>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</si>
  <si>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</si>
  <si>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</si>
  <si>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</si>
  <si>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</si>
  <si>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</si>
  <si>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</si>
  <si>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</si>
  <si>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</si>
  <si>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</si>
  <si>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</si>
  <si>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</si>
  <si>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</si>
  <si>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</si>
  <si>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</si>
  <si>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</si>
  <si>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</si>
  <si>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</si>
  <si>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</si>
  <si>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</si>
  <si>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</si>
  <si>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</si>
  <si>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</si>
  <si>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</si>
  <si>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</si>
  <si>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</si>
  <si>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</si>
  <si>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</si>
  <si>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</si>
  <si>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</si>
  <si>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</si>
  <si>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</si>
  <si>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</si>
  <si>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</si>
  <si>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</si>
  <si>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</si>
  <si>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</si>
  <si>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</si>
  <si>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</si>
  <si>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</si>
  <si>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</si>
  <si>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</si>
  <si>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</si>
  <si>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</si>
  <si>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</si>
  <si>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</si>
  <si>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</si>
  <si>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</si>
  <si>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</si>
  <si>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</si>
  <si>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</si>
  <si>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</si>
  <si>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</si>
  <si>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</si>
  <si>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</si>
  <si>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</si>
  <si>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</si>
  <si>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</si>
  <si>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</si>
  <si>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</si>
  <si>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</si>
  <si>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</si>
  <si>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</si>
  <si>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</si>
  <si>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</si>
  <si>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</si>
  <si>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</si>
  <si>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</si>
  <si>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</si>
  <si>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</si>
  <si>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</si>
  <si>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</si>
  <si>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</si>
  <si>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</si>
  <si>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</si>
  <si>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</si>
  <si>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</si>
  <si>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</si>
  <si>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</si>
  <si>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</si>
  <si>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</si>
  <si>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</si>
  <si>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</si>
  <si>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</si>
  <si>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</si>
  <si>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</si>
  <si>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</si>
  <si>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</si>
  <si>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</si>
  <si>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</si>
  <si>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</si>
  <si>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</si>
  <si>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</si>
  <si>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</si>
  <si>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</si>
  <si>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</si>
  <si>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</si>
  <si>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</si>
  <si>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</si>
  <si>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</si>
  <si>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</si>
  <si>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</si>
  <si>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</si>
  <si>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</si>
  <si>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</si>
  <si>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</si>
  <si>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</si>
  <si>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</si>
  <si>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</si>
  <si>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</si>
  <si>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</si>
  <si>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</si>
  <si>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</si>
  <si>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</si>
  <si>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</si>
  <si>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</si>
  <si>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</si>
  <si>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</si>
  <si>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</si>
  <si>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</si>
  <si>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</si>
  <si>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</si>
  <si>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</si>
  <si>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</si>
  <si>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</si>
  <si>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</si>
  <si>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</si>
  <si>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</si>
  <si>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</si>
  <si>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</si>
  <si>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</si>
  <si>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</si>
  <si>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</si>
  <si>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</si>
  <si>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</si>
  <si>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</si>
  <si>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</si>
  <si>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</si>
  <si>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</si>
  <si>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</si>
  <si>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</si>
  <si>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</si>
  <si>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</si>
  <si>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</si>
  <si>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</si>
  <si>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</si>
  <si>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</si>
  <si>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</si>
  <si>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</si>
  <si>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</si>
  <si>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</si>
  <si>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</si>
  <si>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</si>
  <si>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</si>
  <si>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</si>
  <si>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</si>
  <si>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</si>
  <si>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</si>
  <si>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</si>
  <si>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</si>
  <si>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</si>
  <si>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</si>
  <si>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</si>
  <si>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</si>
  <si>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</si>
  <si>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</si>
  <si>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</si>
  <si>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</si>
  <si>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</si>
  <si>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</si>
  <si>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</si>
  <si>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</si>
  <si>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</si>
  <si>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</si>
  <si>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</si>
  <si>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</si>
  <si>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</si>
  <si>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</si>
  <si>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</si>
  <si>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</si>
  <si>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</si>
  <si>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</si>
  <si>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</si>
  <si>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</si>
  <si>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</si>
  <si>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</si>
  <si>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</si>
  <si>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</si>
  <si>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</si>
  <si>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</si>
  <si>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</si>
  <si>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</si>
  <si>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</si>
  <si>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</si>
  <si>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</si>
  <si>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</si>
  <si>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</si>
  <si>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</si>
  <si>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</si>
  <si>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</si>
  <si>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</si>
  <si>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</si>
  <si>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</si>
  <si>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</si>
  <si>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</si>
  <si>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</si>
  <si>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</si>
  <si>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</si>
  <si>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</si>
  <si>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</si>
  <si>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</si>
  <si>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</si>
  <si>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</si>
  <si>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</si>
  <si>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</si>
  <si>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</si>
  <si>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</si>
  <si>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</si>
  <si>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</si>
  <si>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</si>
  <si>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</si>
  <si>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</si>
  <si>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</si>
  <si>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</si>
  <si>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</si>
  <si>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</si>
  <si>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</si>
  <si>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</si>
  <si>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</si>
  <si>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</si>
  <si>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</si>
  <si>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</si>
  <si>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</si>
  <si>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</si>
  <si>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</si>
  <si>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</si>
  <si>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</si>
  <si>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</si>
  <si>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</si>
  <si>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</si>
  <si>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</si>
  <si>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</si>
  <si>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</si>
  <si>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</si>
  <si>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</si>
  <si>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</si>
  <si>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</si>
  <si>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</si>
  <si>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</si>
  <si>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</si>
  <si>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</si>
  <si>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</si>
  <si>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</si>
  <si>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</si>
  <si>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</si>
  <si>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</si>
  <si>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</si>
  <si>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</si>
  <si>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</si>
  <si>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</si>
  <si>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</si>
  <si>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</si>
  <si>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</si>
  <si>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</si>
  <si>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</si>
  <si>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</si>
  <si>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</si>
  <si>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</si>
  <si>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</si>
  <si>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</si>
  <si>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</si>
  <si>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</si>
  <si>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</si>
  <si>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</si>
  <si>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</si>
  <si>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</si>
  <si>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</si>
  <si>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</si>
  <si>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</si>
  <si>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</si>
  <si>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</si>
  <si>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</si>
  <si>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</si>
  <si>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</si>
  <si>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</si>
  <si>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</si>
  <si>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</si>
  <si>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</si>
  <si>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</si>
  <si>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</si>
  <si>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</si>
  <si>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</si>
  <si>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</si>
  <si>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</si>
  <si>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</si>
  <si>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</si>
  <si>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</si>
  <si>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</si>
  <si>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</si>
  <si>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</si>
  <si>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</si>
  <si>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</si>
  <si>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</si>
  <si>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</si>
  <si>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</si>
  <si>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</si>
  <si>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</si>
  <si>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</si>
  <si>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</si>
  <si>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</si>
  <si>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</si>
  <si>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</si>
  <si>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</si>
  <si>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</si>
  <si>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</si>
  <si>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</si>
  <si>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</si>
  <si>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</si>
  <si>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</si>
  <si>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</si>
  <si>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</si>
  <si>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</si>
  <si>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</si>
  <si>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</si>
  <si>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</si>
  <si>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</si>
  <si>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</si>
  <si>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</si>
  <si>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</si>
  <si>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</si>
  <si>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</si>
  <si>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</si>
  <si>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</si>
  <si>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</si>
  <si>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</si>
  <si>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</si>
  <si>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</si>
  <si>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</si>
  <si>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</si>
  <si>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</si>
  <si>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</si>
  <si>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</si>
  <si>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</si>
  <si>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</si>
  <si>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</si>
  <si>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</si>
  <si>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</si>
  <si>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</si>
  <si>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</si>
  <si>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</si>
  <si>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</si>
  <si>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</si>
  <si>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</si>
  <si>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</si>
  <si>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</si>
  <si>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</si>
  <si>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</si>
  <si>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</si>
  <si>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</si>
  <si>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</si>
  <si>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</si>
  <si>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</si>
  <si>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</si>
  <si>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</si>
  <si>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</si>
  <si>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</si>
  <si>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</si>
  <si>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</si>
  <si>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</si>
  <si>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</si>
  <si>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</si>
  <si>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</si>
  <si>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</si>
  <si>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</si>
  <si>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</si>
  <si>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</si>
  <si>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</si>
  <si>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</si>
  <si>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</si>
  <si>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</si>
  <si>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</si>
  <si>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</si>
  <si>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</si>
  <si>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</si>
  <si>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</si>
  <si>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</si>
  <si>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</si>
  <si>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</si>
  <si>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</si>
  <si>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</si>
  <si>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</si>
  <si>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</si>
  <si>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</si>
  <si>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</si>
  <si>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</si>
  <si>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</si>
  <si>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</si>
  <si>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</si>
  <si>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</si>
  <si>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</si>
  <si>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</si>
  <si>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</si>
  <si>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</si>
  <si>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</si>
  <si>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</si>
  <si>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</si>
  <si>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</si>
  <si>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</si>
  <si>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</si>
  <si>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</si>
  <si>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</si>
  <si>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</si>
  <si>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</si>
  <si>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</si>
  <si>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</si>
  <si>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</si>
  <si>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</si>
  <si>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</si>
  <si>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</si>
  <si>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</si>
  <si>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</si>
  <si>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</si>
  <si>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</si>
  <si>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</si>
  <si>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</si>
  <si>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</si>
  <si>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</si>
  <si>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</si>
  <si>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</si>
  <si>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</si>
  <si>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</si>
  <si>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</si>
  <si>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</si>
  <si>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</si>
  <si>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</si>
  <si>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</si>
  <si>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</si>
  <si>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</si>
  <si>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</si>
  <si>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</si>
  <si>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</si>
  <si>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</si>
  <si>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</si>
  <si>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</si>
  <si>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</si>
  <si>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</si>
  <si>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</si>
  <si>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</si>
  <si>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</si>
  <si>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</si>
  <si>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</si>
  <si>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</si>
  <si>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</si>
  <si>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</si>
  <si>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</si>
  <si>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</si>
  <si>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</si>
  <si>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</si>
  <si>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</si>
  <si>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</si>
  <si>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</si>
  <si>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</si>
  <si>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</si>
  <si>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</si>
  <si>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</si>
  <si>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</si>
  <si>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</si>
  <si>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</si>
  <si>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</si>
  <si>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</si>
  <si>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</si>
  <si>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</si>
  <si>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</si>
  <si>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</si>
  <si>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</si>
  <si>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</si>
  <si>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</si>
  <si>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</si>
  <si>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</si>
  <si>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</si>
  <si>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</si>
  <si>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</si>
  <si>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</si>
  <si>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</si>
  <si>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</si>
  <si>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</si>
  <si>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</si>
  <si>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</si>
  <si>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</si>
  <si>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</si>
  <si>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</si>
  <si>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</si>
  <si>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</si>
  <si>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</si>
  <si>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</si>
  <si>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</si>
  <si>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</si>
  <si>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</si>
  <si>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</si>
  <si>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</si>
  <si>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</si>
  <si>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</si>
  <si>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</si>
  <si>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</si>
  <si>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</si>
  <si>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</si>
  <si>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</si>
  <si>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</si>
  <si>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</si>
  <si>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</si>
  <si>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</si>
  <si>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</si>
  <si>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</si>
  <si>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</si>
  <si>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</si>
  <si>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</si>
  <si>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</si>
  <si>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</si>
  <si>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</si>
  <si>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</si>
  <si>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</si>
  <si>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</si>
  <si>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</si>
  <si>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</si>
  <si>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</si>
  <si>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</si>
  <si>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</si>
  <si>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</si>
  <si>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</si>
  <si>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</si>
  <si>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</si>
  <si>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</si>
  <si>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</si>
  <si>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</si>
  <si>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</si>
  <si>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</si>
  <si>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</si>
  <si>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</si>
  <si>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</si>
  <si>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</si>
  <si>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</si>
  <si>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</si>
  <si>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</si>
  <si>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</si>
  <si>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</si>
  <si>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</si>
  <si>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</si>
  <si>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</si>
  <si>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</si>
  <si>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</si>
  <si>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</si>
  <si>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</si>
  <si>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</si>
  <si>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</si>
  <si>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</si>
  <si>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</si>
  <si>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</si>
  <si>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</si>
  <si>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</si>
  <si>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</si>
  <si>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</si>
  <si>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</si>
  <si>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</si>
  <si>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</si>
  <si>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</si>
  <si>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</si>
  <si>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</si>
  <si>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</si>
  <si>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</si>
  <si>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</si>
  <si>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</si>
  <si>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</si>
  <si>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</si>
  <si>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</si>
  <si>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</si>
  <si>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</si>
  <si>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</si>
  <si>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</si>
  <si>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</si>
  <si>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</si>
  <si>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</si>
  <si>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</si>
  <si>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</si>
  <si>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</si>
  <si>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</si>
  <si>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</si>
  <si>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</si>
  <si>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</si>
  <si>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</si>
  <si>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</si>
  <si>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</si>
  <si>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</si>
  <si>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</si>
  <si>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</si>
  <si>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</si>
  <si>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</si>
  <si>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</si>
  <si>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</si>
  <si>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</si>
  <si>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</si>
  <si>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</si>
  <si>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</si>
  <si>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</si>
  <si>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</si>
  <si>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</si>
  <si>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</si>
  <si>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</si>
  <si>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</si>
  <si>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</si>
  <si>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</si>
  <si>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</si>
  <si>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</si>
  <si>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</si>
  <si>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</si>
  <si>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</si>
  <si>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</si>
  <si>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</si>
  <si>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</si>
  <si>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</si>
  <si>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</si>
  <si>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</si>
  <si>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</si>
  <si>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</si>
  <si>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</si>
  <si>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</si>
  <si>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</si>
  <si>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</si>
  <si>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</si>
  <si>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</si>
  <si>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</si>
  <si>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</si>
  <si>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</si>
  <si>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</si>
  <si>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</si>
  <si>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</si>
  <si>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</si>
  <si>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</si>
  <si>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</si>
  <si>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</si>
  <si>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</si>
  <si>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</si>
  <si>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</si>
  <si>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</si>
  <si>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</si>
  <si>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</si>
  <si>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</si>
  <si>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</si>
  <si>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</si>
  <si>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</si>
  <si>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</si>
  <si>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</si>
  <si>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</si>
  <si>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</si>
  <si>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</si>
  <si>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</si>
  <si>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</si>
  <si>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</si>
  <si>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</si>
  <si>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</si>
  <si>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</si>
  <si>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</si>
  <si>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</si>
  <si>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</si>
  <si>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</si>
  <si>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</si>
  <si>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</si>
  <si>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</si>
  <si>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</si>
  <si>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</si>
  <si>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</si>
  <si>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</si>
  <si>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</si>
  <si>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</si>
  <si>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</si>
  <si>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</si>
  <si>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</si>
  <si>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</si>
  <si>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</si>
  <si>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</si>
  <si>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</si>
  <si>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</si>
  <si>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</si>
  <si>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</si>
  <si>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</si>
  <si>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</si>
  <si>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</si>
  <si>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</si>
  <si>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</si>
  <si>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</si>
  <si>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</si>
  <si>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</si>
  <si>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</si>
  <si>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</si>
  <si>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</si>
  <si>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</si>
  <si>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</si>
  <si>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</si>
  <si>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</si>
  <si>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</si>
  <si>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</si>
  <si>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</si>
  <si>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</si>
  <si>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</si>
  <si>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</si>
  <si>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</si>
  <si>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</si>
  <si>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</si>
  <si>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</si>
  <si>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</si>
  <si>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</si>
  <si>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</si>
  <si>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</si>
  <si>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</si>
  <si>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</si>
  <si>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</si>
  <si>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</si>
  <si>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</si>
  <si>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</si>
  <si>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</si>
  <si>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</si>
  <si>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</si>
  <si>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</si>
  <si>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</si>
  <si>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</si>
  <si>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</si>
  <si>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</si>
  <si>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</si>
  <si>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</si>
  <si>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</si>
  <si>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</si>
  <si>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</si>
  <si>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</si>
  <si>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</si>
  <si>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</si>
  <si>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</si>
  <si>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</si>
  <si>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</si>
  <si>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</si>
  <si>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</si>
  <si>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</si>
  <si>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</si>
  <si>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</si>
  <si>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</si>
  <si>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</si>
  <si>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</si>
  <si>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</si>
  <si>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</si>
  <si>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</si>
  <si>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</si>
  <si>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</si>
  <si>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</si>
  <si>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</si>
  <si>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</si>
  <si>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</si>
  <si>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</si>
  <si>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</si>
  <si>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</si>
  <si>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</si>
  <si>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</si>
  <si>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</si>
  <si>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</si>
  <si>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</si>
  <si>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</si>
  <si>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</si>
  <si>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</si>
  <si>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</si>
  <si>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</si>
  <si>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</si>
  <si>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</si>
  <si>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</si>
  <si>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</si>
  <si>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</si>
  <si>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</si>
  <si>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</si>
  <si>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</si>
  <si>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</si>
  <si>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</si>
  <si>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</si>
  <si>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</si>
  <si>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</si>
  <si>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</si>
  <si>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</si>
  <si>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</si>
  <si>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</si>
  <si>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</si>
  <si>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</si>
  <si>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</si>
  <si>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</si>
  <si>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</si>
  <si>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</si>
  <si>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</si>
  <si>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</si>
  <si>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</si>
  <si>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</si>
  <si>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</si>
  <si>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</si>
  <si>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</si>
  <si>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</si>
  <si>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</si>
  <si>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</si>
  <si>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</si>
  <si>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</si>
  <si>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</si>
  <si>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</si>
  <si>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</si>
  <si>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</si>
  <si>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</si>
  <si>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</si>
  <si>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</si>
  <si>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</si>
  <si>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</si>
  <si>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</si>
  <si>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</si>
  <si>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</si>
  <si>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</si>
  <si>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</si>
  <si>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</si>
  <si>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</si>
  <si>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</si>
  <si>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</si>
  <si>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</si>
  <si>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</si>
  <si>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</si>
  <si>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</si>
  <si>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</si>
  <si>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</si>
  <si>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</si>
  <si>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</si>
  <si>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</si>
  <si>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</si>
  <si>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</si>
  <si>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</si>
  <si>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</si>
  <si>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</si>
  <si>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</si>
  <si>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</si>
  <si>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</si>
  <si>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</si>
  <si>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</si>
  <si>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</si>
  <si>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</si>
  <si>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</si>
  <si>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</si>
  <si>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</si>
  <si>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</si>
  <si>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</si>
  <si>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</si>
  <si>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</si>
  <si>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</si>
  <si>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</si>
  <si>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</si>
  <si>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</si>
  <si>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</si>
  <si>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</si>
  <si>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</si>
  <si>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</si>
  <si>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</si>
  <si>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</si>
  <si>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</si>
  <si>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</si>
  <si>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</si>
  <si>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</si>
  <si>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</si>
  <si>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</si>
  <si>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</si>
  <si>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</si>
  <si>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</si>
  <si>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</si>
  <si>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</si>
  <si>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</si>
  <si>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</si>
  <si>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</si>
  <si>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</si>
  <si>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</si>
  <si>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</si>
  <si>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</si>
  <si>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</si>
  <si>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</si>
  <si>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</si>
  <si>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</si>
  <si>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</si>
  <si>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</si>
  <si>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</si>
  <si>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</si>
  <si>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</si>
  <si>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</si>
  <si>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</si>
  <si>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</si>
  <si>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</si>
  <si>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</si>
  <si>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</si>
  <si>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</si>
  <si>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</si>
  <si>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</si>
  <si>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</si>
  <si>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</si>
  <si>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</si>
  <si>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</si>
  <si>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</si>
  <si>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</si>
  <si>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</si>
  <si>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</si>
  <si>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</si>
  <si>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</si>
  <si>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</si>
  <si>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</si>
  <si>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</si>
  <si>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</si>
  <si>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</si>
  <si>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</si>
  <si>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</si>
  <si>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</si>
  <si>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</si>
  <si>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</si>
  <si>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</si>
  <si>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</si>
  <si>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</si>
  <si>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</si>
  <si>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</si>
  <si>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</si>
  <si>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</si>
  <si>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</si>
  <si>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</si>
  <si>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</si>
  <si>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</si>
  <si>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</si>
  <si>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</si>
  <si>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</si>
  <si>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</si>
  <si>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</si>
  <si>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</si>
  <si>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</si>
  <si>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</si>
  <si>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</si>
  <si>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</si>
  <si>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</si>
  <si>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</si>
  <si>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</si>
  <si>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</si>
  <si>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</si>
  <si>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</si>
  <si>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</si>
  <si>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</si>
  <si>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</si>
  <si>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</si>
  <si>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</si>
  <si>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</si>
  <si>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</si>
  <si>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</si>
  <si>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</si>
  <si>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</si>
  <si>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</si>
  <si>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</si>
  <si>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</si>
  <si>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</si>
  <si>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</si>
  <si>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</si>
  <si>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</si>
  <si>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</si>
  <si>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</si>
  <si>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</si>
  <si>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</si>
  <si>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</si>
  <si>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</si>
  <si>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</si>
  <si>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</si>
  <si>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</si>
  <si>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</si>
  <si>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</si>
  <si>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</si>
  <si>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</si>
  <si>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</si>
  <si>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</si>
  <si>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</si>
  <si>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</si>
  <si>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</si>
  <si>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</si>
  <si>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</si>
  <si>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</si>
  <si>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</si>
  <si>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</si>
  <si>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</si>
  <si>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</si>
  <si>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</si>
  <si>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</si>
  <si>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</si>
  <si>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</si>
  <si>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</si>
  <si>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</si>
  <si>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</si>
  <si>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</si>
  <si>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</si>
  <si>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</si>
  <si>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</si>
  <si>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</si>
  <si>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</si>
  <si>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</si>
  <si>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</si>
  <si>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</si>
  <si>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</si>
  <si>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</si>
  <si>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</si>
  <si>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</si>
  <si>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</si>
  <si>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</si>
  <si>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</si>
  <si>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</si>
  <si>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</si>
  <si>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</si>
  <si>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</si>
  <si>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</si>
  <si>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</si>
  <si>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</si>
  <si>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</si>
  <si>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</si>
  <si>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</si>
  <si>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</si>
  <si>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</si>
  <si>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</si>
  <si>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</si>
  <si>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</si>
  <si>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</si>
  <si>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</si>
  <si>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</si>
  <si>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</si>
  <si>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</si>
  <si>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</si>
  <si>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</si>
  <si>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</si>
  <si>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</si>
  <si>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</si>
  <si>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</si>
  <si>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</si>
  <si>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</si>
  <si>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</si>
  <si>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</si>
  <si>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</si>
  <si>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</si>
  <si>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</si>
  <si>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</si>
  <si>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</si>
  <si>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</si>
  <si>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</si>
  <si>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</si>
  <si>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</si>
  <si>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</si>
  <si>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</si>
  <si>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</si>
  <si>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</si>
  <si>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</si>
  <si>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</si>
  <si>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</si>
  <si>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</si>
  <si>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</si>
  <si>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</si>
  <si>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</si>
  <si>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</si>
  <si>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</si>
  <si>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</si>
  <si>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</si>
  <si>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</si>
  <si>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</si>
  <si>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</si>
  <si>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</si>
  <si>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</si>
  <si>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</si>
  <si>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</si>
  <si>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</si>
  <si>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</si>
  <si>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</si>
  <si>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</si>
  <si>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</si>
  <si>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</si>
  <si>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</si>
  <si>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</si>
  <si>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</si>
  <si>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</si>
  <si>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</si>
  <si>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</si>
  <si>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</si>
  <si>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</si>
  <si>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</si>
  <si>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</si>
  <si>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</si>
  <si>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</si>
  <si>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</si>
  <si>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</si>
  <si>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</si>
  <si>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</si>
  <si>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</si>
  <si>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</si>
  <si>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</si>
  <si>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</si>
  <si>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</si>
  <si>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</si>
  <si>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</si>
  <si>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</si>
  <si>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</si>
  <si>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</si>
  <si>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</si>
  <si>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</si>
  <si>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</si>
  <si>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</si>
  <si>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</si>
  <si>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</si>
  <si>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</si>
  <si>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</si>
  <si>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</si>
  <si>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</si>
  <si>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</si>
  <si>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</si>
  <si>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</si>
  <si>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</si>
  <si>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</si>
  <si>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</si>
  <si>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</si>
  <si>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</si>
  <si>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</si>
  <si>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</si>
  <si>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</si>
  <si>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</si>
  <si>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</si>
  <si>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</si>
  <si>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</si>
  <si>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</si>
  <si>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</si>
  <si>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</si>
  <si>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</si>
  <si>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</si>
  <si>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</si>
  <si>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</si>
  <si>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</si>
  <si>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</si>
  <si>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</si>
  <si>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</si>
  <si>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</si>
  <si>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</si>
  <si>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</si>
  <si>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</si>
  <si>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</si>
  <si>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</si>
  <si>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</si>
  <si>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</si>
  <si>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</si>
  <si>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</si>
  <si>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</si>
  <si>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</si>
  <si>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</si>
  <si>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</si>
  <si>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</si>
  <si>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</si>
  <si>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</si>
  <si>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</si>
  <si>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</si>
  <si>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</si>
  <si>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</si>
  <si>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</si>
  <si>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</si>
  <si>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</si>
  <si>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</si>
  <si>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</si>
  <si>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</si>
  <si>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</si>
  <si>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</si>
  <si>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</si>
  <si>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</si>
  <si>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</si>
  <si>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</si>
  <si>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</si>
  <si>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</si>
  <si>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</si>
  <si>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</si>
  <si>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</si>
  <si>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</si>
  <si>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</si>
  <si>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</si>
  <si>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</si>
  <si>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</si>
  <si>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</si>
  <si>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</si>
  <si>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</si>
  <si>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</si>
  <si>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</si>
  <si>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</si>
  <si>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</si>
  <si>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</si>
  <si>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</si>
  <si>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</si>
  <si>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</si>
  <si>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</si>
  <si>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</si>
  <si>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</si>
  <si>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</si>
  <si>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</si>
  <si>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</si>
  <si>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</si>
  <si>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</si>
  <si>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</si>
  <si>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</si>
  <si>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</si>
  <si>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</si>
  <si>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</si>
  <si>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</si>
  <si>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</si>
  <si>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</si>
  <si>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</si>
  <si>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</si>
  <si>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</si>
  <si>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</si>
  <si>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</si>
  <si>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</si>
  <si>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</si>
  <si>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</si>
  <si>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</si>
  <si>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</si>
  <si>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</si>
  <si>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</si>
  <si>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</si>
  <si>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</si>
  <si>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</si>
  <si>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</si>
  <si>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</si>
  <si>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</si>
  <si>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</si>
  <si>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</si>
  <si>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</si>
  <si>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</si>
  <si>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</si>
  <si>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</si>
  <si>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</si>
  <si>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</si>
  <si>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</si>
  <si>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</si>
  <si>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</si>
  <si>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</si>
  <si>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</si>
  <si>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</si>
  <si>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</si>
  <si>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</si>
  <si>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</si>
  <si>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</si>
  <si>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</si>
  <si>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</si>
  <si>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</si>
  <si>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</si>
  <si>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</si>
  <si>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</si>
  <si>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</si>
  <si>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</si>
  <si>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</si>
  <si>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</si>
  <si>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</si>
  <si>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</si>
  <si>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</si>
  <si>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</si>
  <si>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</si>
  <si>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</si>
  <si>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</si>
  <si>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</si>
  <si>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</si>
  <si>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</si>
  <si>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</si>
  <si>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</si>
  <si>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</si>
  <si>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</si>
  <si>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</si>
  <si>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</si>
  <si>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</si>
  <si>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</si>
  <si>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</si>
  <si>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</si>
  <si>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</si>
  <si>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</si>
  <si>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</si>
  <si>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</si>
  <si>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</si>
  <si>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</si>
  <si>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</si>
  <si>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</si>
  <si>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</si>
  <si>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</si>
  <si>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</si>
  <si>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</si>
  <si>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</si>
  <si>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</si>
  <si>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</si>
  <si>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</si>
  <si>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</si>
  <si>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</si>
  <si>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</si>
  <si>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</si>
  <si>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</si>
  <si>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</si>
  <si>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</si>
  <si>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</si>
  <si>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</si>
  <si>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</si>
  <si>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</si>
  <si>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</si>
  <si>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</si>
  <si>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</si>
  <si>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</si>
  <si>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</si>
  <si>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</si>
  <si>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</si>
  <si>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</si>
  <si>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</si>
  <si>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</si>
  <si>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</si>
  <si>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</si>
  <si>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</si>
  <si>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</si>
  <si>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</si>
  <si>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</si>
  <si>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</si>
  <si>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</si>
  <si>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</si>
  <si>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</si>
  <si>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</si>
  <si>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</si>
  <si>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</si>
  <si>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</si>
  <si>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</si>
  <si>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</si>
  <si>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</si>
  <si>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</si>
  <si>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</si>
  <si>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</si>
  <si>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</si>
  <si>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</si>
  <si>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</si>
  <si>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</si>
  <si>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</si>
  <si>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</si>
  <si>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</si>
  <si>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</si>
  <si>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</si>
  <si>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</si>
  <si>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</si>
  <si>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</si>
  <si>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</si>
  <si>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</si>
  <si>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</si>
  <si>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</si>
  <si>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</si>
  <si>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</si>
  <si>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</si>
  <si>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</si>
  <si>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</si>
  <si>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</si>
  <si>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</si>
  <si>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</si>
  <si>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</si>
  <si>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</si>
  <si>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</si>
  <si>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</si>
  <si>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</si>
  <si>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</si>
  <si>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</si>
  <si>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</si>
  <si>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</si>
  <si>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</si>
  <si>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</si>
  <si>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</si>
  <si>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</si>
  <si>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</si>
  <si>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</si>
  <si>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</si>
  <si>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</si>
  <si>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</si>
  <si>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</si>
  <si>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</si>
  <si>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</si>
  <si>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</si>
  <si>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</si>
  <si>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</si>
  <si>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</si>
  <si>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</si>
  <si>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</si>
  <si>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</si>
  <si>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</si>
  <si>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</si>
  <si>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</si>
  <si>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</si>
  <si>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</si>
  <si>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</si>
  <si>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</si>
  <si>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</si>
  <si>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</si>
  <si>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</si>
  <si>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</si>
  <si>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</si>
  <si>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</si>
  <si>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</si>
  <si>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</si>
  <si>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</si>
  <si>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</si>
  <si>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</si>
  <si>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</si>
  <si>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</si>
  <si>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</si>
  <si>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</si>
  <si>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</si>
  <si>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</si>
  <si>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</si>
  <si>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</si>
  <si>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</si>
  <si>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</si>
  <si>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</si>
  <si>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</si>
  <si>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</si>
  <si>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</si>
  <si>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</si>
  <si>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</si>
  <si>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</si>
  <si>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</si>
  <si>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</si>
  <si>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</si>
  <si>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</si>
  <si>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</si>
  <si>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</si>
  <si>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</si>
  <si>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</si>
  <si>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</si>
  <si>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</si>
  <si>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</si>
  <si>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</si>
  <si>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</si>
  <si>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</si>
  <si>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</si>
  <si>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</si>
  <si>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</si>
  <si>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</si>
  <si>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</si>
  <si>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</si>
  <si>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</si>
  <si>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</si>
  <si>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</si>
  <si>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</si>
  <si>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</si>
  <si>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</si>
  <si>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</si>
  <si>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</si>
  <si>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</si>
  <si>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</si>
  <si>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</si>
  <si>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</si>
  <si>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</si>
  <si>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</si>
  <si>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</si>
  <si>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</si>
  <si>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</si>
  <si>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</si>
  <si>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</si>
  <si>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</si>
  <si>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</si>
  <si>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</si>
  <si>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</si>
  <si>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</si>
  <si>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</si>
  <si>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</si>
  <si>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</si>
  <si>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</si>
  <si>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</si>
  <si>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</si>
  <si>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</si>
  <si>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</si>
  <si>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</si>
  <si>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</si>
  <si>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</si>
  <si>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</si>
  <si>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</si>
  <si>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</si>
  <si>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</si>
  <si>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</si>
  <si>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</si>
  <si>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</si>
  <si>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</si>
  <si>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</si>
  <si>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</si>
  <si>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</si>
  <si>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</si>
  <si>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</si>
  <si>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</si>
  <si>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</si>
  <si>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</si>
  <si>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</si>
  <si>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</si>
  <si>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</si>
  <si>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</si>
  <si>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</si>
  <si>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</si>
  <si>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</si>
  <si>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</si>
  <si>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</si>
  <si>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</si>
  <si>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</si>
  <si>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</si>
  <si>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</si>
  <si>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</si>
  <si>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</si>
  <si>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</si>
  <si>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</si>
  <si>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</si>
  <si>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</si>
  <si>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</si>
  <si>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</si>
  <si>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</si>
  <si>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</si>
  <si>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</si>
  <si>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</si>
  <si>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</si>
  <si>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</si>
  <si>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</si>
  <si>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</si>
  <si>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</si>
  <si>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</si>
  <si>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</si>
  <si>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</si>
  <si>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</si>
  <si>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</si>
  <si>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</si>
  <si>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</si>
  <si>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</si>
  <si>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</si>
  <si>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</si>
  <si>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</si>
  <si>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</si>
  <si>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</si>
  <si>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</si>
  <si>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</si>
  <si>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</si>
  <si>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</si>
  <si>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</si>
  <si>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</si>
  <si>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</si>
  <si>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</si>
  <si>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</si>
  <si>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</si>
  <si>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</si>
  <si>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</si>
  <si>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</si>
  <si>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</si>
  <si>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</si>
  <si>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</si>
  <si>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</si>
  <si>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</si>
  <si>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</si>
  <si>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</si>
  <si>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</si>
  <si>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</si>
  <si>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</si>
  <si>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</si>
  <si>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</si>
  <si>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</si>
  <si>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</si>
  <si>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</si>
  <si>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</si>
  <si>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</si>
  <si>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</si>
  <si>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</si>
  <si>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</si>
  <si>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</si>
  <si>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</si>
  <si>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</si>
  <si>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</si>
  <si>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</si>
  <si>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</si>
  <si>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</si>
  <si>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</si>
  <si>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</si>
  <si>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</si>
  <si>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</si>
  <si>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</si>
  <si>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</si>
  <si>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</si>
  <si>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</si>
  <si>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</si>
  <si>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</si>
  <si>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</si>
  <si>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</si>
  <si>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</si>
  <si>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</si>
  <si>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</si>
  <si>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</si>
  <si>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</si>
  <si>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</si>
  <si>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</si>
  <si>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</si>
  <si>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</si>
  <si>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</si>
  <si>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</si>
  <si>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</si>
  <si>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</si>
  <si>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</si>
  <si>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</si>
  <si>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</si>
  <si>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</si>
  <si>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</si>
  <si>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</si>
  <si>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</si>
  <si>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</si>
  <si>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</si>
  <si>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</si>
  <si>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</si>
  <si>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</si>
  <si>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</si>
  <si>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</si>
  <si>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</si>
  <si>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</si>
  <si>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</si>
  <si>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</si>
  <si>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</si>
  <si>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</si>
  <si>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</si>
  <si>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</si>
  <si>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</si>
  <si>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</si>
  <si>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</si>
  <si>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</si>
  <si>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</si>
  <si>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</si>
  <si>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</si>
  <si>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</si>
  <si>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</si>
  <si>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</si>
  <si>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</si>
  <si>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</si>
  <si>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</si>
  <si>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</si>
  <si>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</si>
  <si>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</si>
  <si>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</si>
  <si>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</si>
  <si>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</si>
  <si>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</si>
  <si>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</si>
  <si>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</si>
  <si>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</si>
  <si>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</si>
  <si>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</si>
  <si>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</si>
  <si>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</si>
  <si>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</si>
  <si>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</si>
  <si>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</si>
  <si>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</si>
  <si>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</si>
  <si>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</si>
  <si>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</si>
  <si>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</si>
  <si>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</si>
  <si>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</si>
  <si>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</si>
  <si>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</si>
  <si>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</si>
  <si>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</si>
  <si>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</si>
  <si>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</si>
  <si>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</si>
  <si>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</si>
  <si>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</si>
  <si>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</si>
  <si>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</si>
  <si>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</si>
  <si>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</si>
  <si>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</si>
  <si>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</si>
  <si>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</si>
  <si>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</si>
  <si>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</si>
  <si>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</si>
  <si>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</si>
  <si>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</si>
  <si>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</si>
  <si>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</si>
  <si>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</si>
  <si>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</si>
  <si>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</si>
  <si>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</si>
  <si>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</si>
  <si>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</si>
  <si>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</si>
  <si>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</si>
  <si>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</si>
  <si>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</si>
  <si>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</si>
  <si>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</si>
  <si>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</si>
  <si>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</si>
  <si>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</si>
  <si>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</si>
  <si>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</si>
  <si>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</si>
  <si>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</si>
  <si>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</si>
  <si>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</si>
  <si>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</si>
  <si>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</si>
  <si>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</si>
  <si>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</si>
  <si>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</si>
  <si>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</si>
  <si>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</si>
  <si>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</si>
  <si>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</si>
  <si>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</si>
  <si>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</si>
  <si>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</si>
  <si>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</si>
  <si>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</si>
  <si>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</si>
  <si>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</si>
  <si>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</si>
  <si>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</si>
  <si>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</si>
  <si>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</si>
  <si>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</si>
  <si>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</si>
  <si>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</si>
  <si>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</si>
  <si>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</si>
  <si>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</si>
  <si>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</si>
  <si>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</si>
  <si>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</si>
  <si>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</si>
  <si>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</si>
  <si>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</si>
  <si>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</si>
  <si>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</si>
  <si>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</si>
  <si>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</si>
  <si>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</si>
  <si>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</si>
  <si>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</si>
  <si>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</si>
  <si>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</si>
  <si>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</si>
  <si>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</si>
  <si>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</si>
  <si>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</si>
  <si>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</si>
  <si>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</si>
  <si>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</si>
  <si>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</si>
  <si>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</si>
  <si>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</si>
  <si>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</si>
  <si>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</si>
  <si>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</si>
  <si>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</si>
  <si>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</si>
  <si>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</si>
  <si>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</si>
  <si>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</si>
  <si>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</si>
  <si>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</si>
  <si>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</si>
  <si>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</si>
  <si>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</si>
  <si>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</si>
  <si>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</si>
  <si>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</si>
  <si>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</si>
  <si>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</si>
  <si>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</si>
  <si>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</si>
  <si>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</si>
  <si>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</si>
  <si>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</si>
  <si>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</si>
  <si>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</si>
  <si>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</si>
  <si>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</si>
  <si>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</si>
  <si>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</si>
  <si>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</si>
  <si>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</si>
  <si>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</si>
  <si>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</si>
  <si>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</si>
  <si>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</si>
  <si>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</si>
  <si>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</si>
  <si>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</si>
  <si>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</si>
  <si>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</si>
  <si>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</si>
  <si>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</si>
  <si>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</si>
  <si>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</si>
  <si>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</si>
  <si>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</si>
  <si>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</si>
  <si>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</si>
  <si>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</si>
  <si>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</si>
  <si>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</si>
  <si>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</si>
  <si>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</si>
  <si>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</si>
  <si>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</si>
  <si>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</si>
  <si>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</si>
  <si>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</si>
  <si>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</si>
  <si>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</si>
  <si>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</si>
  <si>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</si>
  <si>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</si>
  <si>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</si>
  <si>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</si>
  <si>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</si>
  <si>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</si>
  <si>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</si>
  <si>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</si>
  <si>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</si>
  <si>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</si>
  <si>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</si>
  <si>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</si>
  <si>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</si>
  <si>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</si>
  <si>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</si>
  <si>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</si>
  <si>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</si>
  <si>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</si>
  <si>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</si>
  <si>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</si>
  <si>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</si>
  <si>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</si>
  <si>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</si>
  <si>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</si>
  <si>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</si>
  <si>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</si>
  <si>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</si>
  <si>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</si>
  <si>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</si>
  <si>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</si>
  <si>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</si>
  <si>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</si>
  <si>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</si>
  <si>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</si>
  <si>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</si>
  <si>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</si>
  <si>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</si>
  <si>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</si>
  <si>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</si>
  <si>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</si>
  <si>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</si>
  <si>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</si>
  <si>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</si>
  <si>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</si>
  <si>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</si>
  <si>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</si>
  <si>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</si>
  <si>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</si>
  <si>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</si>
  <si>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</si>
  <si>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</si>
  <si>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</si>
  <si>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</si>
  <si>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</si>
  <si>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</si>
  <si>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</si>
  <si>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</si>
  <si>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</si>
  <si>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</si>
  <si>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</si>
  <si>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</si>
  <si>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</si>
  <si>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</si>
  <si>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</si>
  <si>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</si>
  <si>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</si>
  <si>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</si>
  <si>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</si>
  <si>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</si>
  <si>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</si>
  <si>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</si>
  <si>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</si>
  <si>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</si>
  <si>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</si>
  <si>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</si>
  <si>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</si>
  <si>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</si>
  <si>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</si>
  <si>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</si>
  <si>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</si>
  <si>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</si>
  <si>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</si>
  <si>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</si>
  <si>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</si>
  <si>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</si>
  <si>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</si>
  <si>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</si>
  <si>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</si>
  <si>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</si>
  <si>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</si>
  <si>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</si>
  <si>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</si>
  <si>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</si>
  <si>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</si>
  <si>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</si>
  <si>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</si>
  <si>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</si>
  <si>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</si>
  <si>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</si>
  <si>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</si>
  <si>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</si>
  <si>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</si>
  <si>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</si>
  <si>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</si>
  <si>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</si>
  <si>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</si>
  <si>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</si>
  <si>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</si>
  <si>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</si>
  <si>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</si>
  <si>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</si>
  <si>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</si>
  <si>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</si>
  <si>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</si>
  <si>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</si>
  <si>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</si>
  <si>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</si>
  <si>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</si>
  <si>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</si>
  <si>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</si>
  <si>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</si>
  <si>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</si>
  <si>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</si>
  <si>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</si>
  <si>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</si>
  <si>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</si>
  <si>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</si>
  <si>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</si>
  <si>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</si>
  <si>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</si>
  <si>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</si>
  <si>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</si>
  <si>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</si>
  <si>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</si>
  <si>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</si>
  <si>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</si>
  <si>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</si>
  <si>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</si>
  <si>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</si>
  <si>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</si>
  <si>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</si>
  <si>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</si>
  <si>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</si>
  <si>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</si>
  <si>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</si>
  <si>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</si>
  <si>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</si>
  <si>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</si>
  <si>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</si>
  <si>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</si>
  <si>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</si>
  <si>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</si>
  <si>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</si>
  <si>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</si>
  <si>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</si>
  <si>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</si>
  <si>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</si>
  <si>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</si>
  <si>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</si>
  <si>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</si>
  <si>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</si>
  <si>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</si>
  <si>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</si>
  <si>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</si>
  <si>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</si>
  <si>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</si>
  <si>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</si>
  <si>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</si>
  <si>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</si>
  <si>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</si>
  <si>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</si>
  <si>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</si>
  <si>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</si>
  <si>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</si>
  <si>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</si>
  <si>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</si>
  <si>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</si>
  <si>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</si>
  <si>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</si>
  <si>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</si>
  <si>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</si>
  <si>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</si>
  <si>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</si>
  <si>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</si>
  <si>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</si>
  <si>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</si>
  <si>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</si>
  <si>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</si>
  <si>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</si>
  <si>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</si>
  <si>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</si>
  <si>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</si>
  <si>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</si>
  <si>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</si>
  <si>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</si>
  <si>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</si>
  <si>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</si>
  <si>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</si>
  <si>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</si>
  <si>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</si>
  <si>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</si>
  <si>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</si>
  <si>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</si>
  <si>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</si>
  <si>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</si>
  <si>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</si>
  <si>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</si>
  <si>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</si>
  <si>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</si>
  <si>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</si>
  <si>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</si>
  <si>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</si>
  <si>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</si>
  <si>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</si>
  <si>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</si>
  <si>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</si>
  <si>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</si>
  <si>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</si>
  <si>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</si>
  <si>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</si>
  <si>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</si>
  <si>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</si>
  <si>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</si>
  <si>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</si>
  <si>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</si>
  <si>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</si>
  <si>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</si>
  <si>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</si>
  <si>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</si>
  <si>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</si>
  <si>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</si>
  <si>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</si>
  <si>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</si>
  <si>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</si>
  <si>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</si>
  <si>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</si>
  <si>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</si>
  <si>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</si>
  <si>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</si>
  <si>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</si>
  <si>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</si>
  <si>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</si>
  <si>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</si>
  <si>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</si>
  <si>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</si>
  <si>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</si>
  <si>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</si>
  <si>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</si>
  <si>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</si>
  <si>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</si>
  <si>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</si>
  <si>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</si>
  <si>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</si>
  <si>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</si>
  <si>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</si>
  <si>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</si>
  <si>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</si>
  <si>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</si>
  <si>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</si>
  <si>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</si>
  <si>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</si>
  <si>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</si>
  <si>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</si>
  <si>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</si>
  <si>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</si>
  <si>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</si>
  <si>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</si>
  <si>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</si>
  <si>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</si>
  <si>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</si>
  <si>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</si>
  <si>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</si>
  <si>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</si>
  <si>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</si>
  <si>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</si>
  <si>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</si>
  <si>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</si>
  <si>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</si>
  <si>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</si>
  <si>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</si>
  <si>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</si>
  <si>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</si>
  <si>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</si>
  <si>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</si>
  <si>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</si>
  <si>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</si>
  <si>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</si>
  <si>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</si>
  <si>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</si>
  <si>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</si>
  <si>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</si>
  <si>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</si>
  <si>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</si>
  <si>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</si>
  <si>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</si>
  <si>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</si>
  <si>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</si>
  <si>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</si>
  <si>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</si>
  <si>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</si>
  <si>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</si>
  <si>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</si>
  <si>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</si>
  <si>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</si>
  <si>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</si>
  <si>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</si>
  <si>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</si>
  <si>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</si>
  <si>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</si>
  <si>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</si>
  <si>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</si>
  <si>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</si>
  <si>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</si>
  <si>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</si>
  <si>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</si>
  <si>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</si>
  <si>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</si>
  <si>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</si>
  <si>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</si>
  <si>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</si>
  <si>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</si>
  <si>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</si>
  <si>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</si>
  <si>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</si>
  <si>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</si>
  <si>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</si>
  <si>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</si>
  <si>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</si>
  <si>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</si>
  <si>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</si>
  <si>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</si>
  <si>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</si>
  <si>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</si>
  <si>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</si>
  <si>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</si>
  <si>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</si>
  <si>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</si>
  <si>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</si>
  <si>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</si>
  <si>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</si>
  <si>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</si>
  <si>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</si>
  <si>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</si>
  <si>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</si>
  <si>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</si>
  <si>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</si>
  <si>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</si>
  <si>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</si>
  <si>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</si>
  <si>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</si>
  <si>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</si>
  <si>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</si>
  <si>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</si>
  <si>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</si>
  <si>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</si>
  <si>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</si>
  <si>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</si>
  <si>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</si>
  <si>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</si>
  <si>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</si>
  <si>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</si>
  <si>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</si>
  <si>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</si>
  <si>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</si>
  <si>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</si>
  <si>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</si>
  <si>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</si>
  <si>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</si>
  <si>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</si>
  <si>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</si>
  <si>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</si>
  <si>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</si>
  <si>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</si>
  <si>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</si>
  <si>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</si>
  <si>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</si>
  <si>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</si>
  <si>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</si>
  <si>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</si>
  <si>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</si>
  <si>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</si>
  <si>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</si>
  <si>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</si>
  <si>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</si>
  <si>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</si>
  <si>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</si>
  <si>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</si>
  <si>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</si>
  <si>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</si>
  <si>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</si>
  <si>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</si>
  <si>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</si>
  <si>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</si>
  <si>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</si>
  <si>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</si>
  <si>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</si>
  <si>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</si>
  <si>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</si>
  <si>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</si>
  <si>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</si>
  <si>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</si>
  <si>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</si>
  <si>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</si>
  <si>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</si>
  <si>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</si>
  <si>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</si>
  <si>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</si>
  <si>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</si>
  <si>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</si>
  <si>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</si>
  <si>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</si>
  <si>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</si>
  <si>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</si>
  <si>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</si>
  <si>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</si>
  <si>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</si>
  <si>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</si>
  <si>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</si>
  <si>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</si>
  <si>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</si>
  <si>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</si>
  <si>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</si>
  <si>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</si>
  <si>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</si>
  <si>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</si>
  <si>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</si>
  <si>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</si>
  <si>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</si>
  <si>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</si>
  <si>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</si>
  <si>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</si>
  <si>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</si>
  <si>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</si>
  <si>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</si>
  <si>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</si>
  <si>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</si>
  <si>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</si>
  <si>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</si>
  <si>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</si>
  <si>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</si>
  <si>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</si>
  <si>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</si>
  <si>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</si>
  <si>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</si>
  <si>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</si>
  <si>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</si>
  <si>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</si>
  <si>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</si>
  <si>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</si>
  <si>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</si>
  <si>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</si>
  <si>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</si>
  <si>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</si>
  <si>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</si>
  <si>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</si>
  <si>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</si>
  <si>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</si>
  <si>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</si>
  <si>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</si>
  <si>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</si>
  <si>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</si>
  <si>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</si>
  <si>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</si>
  <si>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</si>
  <si>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</si>
  <si>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</si>
  <si>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</si>
  <si>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</si>
  <si>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</si>
  <si>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</si>
  <si>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</si>
  <si>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</si>
  <si>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</si>
  <si>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</si>
  <si>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</si>
  <si>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</si>
  <si>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</si>
  <si>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</si>
  <si>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</si>
  <si>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</si>
  <si>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</si>
  <si>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</si>
  <si>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</si>
  <si>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</si>
  <si>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</si>
  <si>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</si>
  <si>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</si>
  <si>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</si>
  <si>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</si>
  <si>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</si>
  <si>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</si>
  <si>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</si>
  <si>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</si>
  <si>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</si>
  <si>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</si>
  <si>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</si>
  <si>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</si>
  <si>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</si>
  <si>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</si>
  <si>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</si>
  <si>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</si>
  <si>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</si>
  <si>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</si>
  <si>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</si>
  <si>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</si>
  <si>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</si>
  <si>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</si>
  <si>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</si>
  <si>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</si>
  <si>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</si>
  <si>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</si>
  <si>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</si>
  <si>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</si>
  <si>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</si>
  <si>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</si>
  <si>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</si>
  <si>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</si>
  <si>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</si>
  <si>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</si>
  <si>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</si>
  <si>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</si>
  <si>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</si>
  <si>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</si>
  <si>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</si>
  <si>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</si>
  <si>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</si>
  <si>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</si>
  <si>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</si>
  <si>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</si>
  <si>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</si>
  <si>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</si>
  <si>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</si>
  <si>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</si>
  <si>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</si>
  <si>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</si>
  <si>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</si>
  <si>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</si>
  <si>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</si>
  <si>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</si>
  <si>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</si>
  <si>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</si>
  <si>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</si>
  <si>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</si>
  <si>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</si>
  <si>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</si>
  <si>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</si>
  <si>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</si>
  <si>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</si>
  <si>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</si>
  <si>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</si>
  <si>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</si>
  <si>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</si>
  <si>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</si>
  <si>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</si>
  <si>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</si>
  <si>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</si>
  <si>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</si>
  <si>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</si>
  <si>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</si>
  <si>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</si>
  <si>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</si>
  <si>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</si>
  <si>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</si>
  <si>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</si>
  <si>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</si>
  <si>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</si>
  <si>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</si>
  <si>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</si>
  <si>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</si>
  <si>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</si>
  <si>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</si>
  <si>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</si>
  <si>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</si>
  <si>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</si>
  <si>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</si>
  <si>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</si>
  <si>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</si>
  <si>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</si>
  <si>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</si>
  <si>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</si>
  <si>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</si>
  <si>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</si>
  <si>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</si>
  <si>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</si>
  <si>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</si>
  <si>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</si>
  <si>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</si>
  <si>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</si>
  <si>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</si>
  <si>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</si>
  <si>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</si>
  <si>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</si>
  <si>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</si>
  <si>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</si>
  <si>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</si>
  <si>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</si>
  <si>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</si>
  <si>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</si>
  <si>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</si>
  <si>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</si>
  <si>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</si>
  <si>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</si>
  <si>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</si>
  <si>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</si>
  <si>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</si>
  <si>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</si>
  <si>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</si>
  <si>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</si>
  <si>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</si>
  <si>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</si>
  <si>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</si>
  <si>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</si>
  <si>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</si>
  <si>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</si>
  <si>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</si>
  <si>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</si>
  <si>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</si>
  <si>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</si>
  <si>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</si>
  <si>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</si>
  <si>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</si>
  <si>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</si>
  <si>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</si>
  <si>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</si>
  <si>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</si>
  <si>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</si>
  <si>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</si>
  <si>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</si>
  <si>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</si>
  <si>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</si>
  <si>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</si>
  <si>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</si>
  <si>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</si>
  <si>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</si>
  <si>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</si>
  <si>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</si>
  <si>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</si>
  <si>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</si>
  <si>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</si>
  <si>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</si>
  <si>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</si>
  <si>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</si>
  <si>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</si>
  <si>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</si>
  <si>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</si>
  <si>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</si>
  <si>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</si>
  <si>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</si>
  <si>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</si>
  <si>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</si>
  <si>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</si>
  <si>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</si>
  <si>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</si>
  <si>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</si>
  <si>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</si>
  <si>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</si>
  <si>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</si>
  <si>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</si>
  <si>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</si>
  <si>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</si>
  <si>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</si>
  <si>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</si>
  <si>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</si>
  <si>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</si>
  <si>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</si>
  <si>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</si>
  <si>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</si>
  <si>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</si>
  <si>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</si>
  <si>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</si>
  <si>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</si>
  <si>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</si>
  <si>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</si>
  <si>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</si>
  <si>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</si>
  <si>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</si>
  <si>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</si>
  <si>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</si>
  <si>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</si>
  <si>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</si>
  <si>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</si>
  <si>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</si>
  <si>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</si>
  <si>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</si>
  <si>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</si>
  <si>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</si>
  <si>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</si>
  <si>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</si>
  <si>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</si>
  <si>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</si>
  <si>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</si>
  <si>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</si>
  <si>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</si>
  <si>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</si>
  <si>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</si>
  <si>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</si>
  <si>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</si>
  <si>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</si>
  <si>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</si>
  <si>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</si>
  <si>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</si>
  <si>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</si>
  <si>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</si>
  <si>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</si>
  <si>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</si>
  <si>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</si>
  <si>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</si>
  <si>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</si>
  <si>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</si>
  <si>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</si>
  <si>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</si>
  <si>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</si>
  <si>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</si>
  <si>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</si>
  <si>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</si>
  <si>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</si>
  <si>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</si>
  <si>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</si>
  <si>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</si>
  <si>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</si>
  <si>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</si>
  <si>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</si>
  <si>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</si>
  <si>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</si>
  <si>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</si>
  <si>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</si>
  <si>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</si>
  <si>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</si>
  <si>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</si>
  <si>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</si>
  <si>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</si>
  <si>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</si>
  <si>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</si>
  <si>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</si>
  <si>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</si>
  <si>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</si>
  <si>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</si>
  <si>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</si>
  <si>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</si>
  <si>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</si>
  <si>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</si>
  <si>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</si>
  <si>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</si>
  <si>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</si>
  <si>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</si>
  <si>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</si>
  <si>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</si>
  <si>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</si>
  <si>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</si>
  <si>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</si>
  <si>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</si>
  <si>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</si>
  <si>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</si>
  <si>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</si>
  <si>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</si>
  <si>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</si>
  <si>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</si>
  <si>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</si>
  <si>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</si>
  <si>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</si>
  <si>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</si>
  <si>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</si>
  <si>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</si>
  <si>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</si>
  <si>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</si>
  <si>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</si>
  <si>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</si>
  <si>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</si>
  <si>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</si>
  <si>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</si>
  <si>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</si>
  <si>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</si>
  <si>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</si>
  <si>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</si>
  <si>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</si>
  <si>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</si>
  <si>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</si>
  <si>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</si>
  <si>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</si>
  <si>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</si>
  <si>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</si>
  <si>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</si>
  <si>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</si>
  <si>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</si>
  <si>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</si>
  <si>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</si>
  <si>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</si>
  <si>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</si>
  <si>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</si>
  <si>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</si>
  <si>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</si>
  <si>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</si>
  <si>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</si>
  <si>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</si>
  <si>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</si>
  <si>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</si>
  <si>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</si>
  <si>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</si>
  <si>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</si>
  <si>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</si>
  <si>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</si>
  <si>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</si>
  <si>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</si>
  <si>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</si>
  <si>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</si>
  <si>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</si>
  <si>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</si>
  <si>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</si>
  <si>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</si>
  <si>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</si>
  <si>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</si>
  <si>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</si>
  <si>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</si>
  <si>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</si>
  <si>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</si>
  <si>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</si>
  <si>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</si>
  <si>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</si>
  <si>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</si>
  <si>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</si>
  <si>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</si>
  <si>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</si>
  <si>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</si>
  <si>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</si>
  <si>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</si>
  <si>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</si>
  <si>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</si>
  <si>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</si>
  <si>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</si>
  <si>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</si>
  <si>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</si>
  <si>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</si>
  <si>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</si>
  <si>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</si>
  <si>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</si>
  <si>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</si>
  <si>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</si>
  <si>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</si>
  <si>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</si>
  <si>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</si>
  <si>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</si>
  <si>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</si>
  <si>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</si>
  <si>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</si>
  <si>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</si>
  <si>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</si>
  <si>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</si>
  <si>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</si>
  <si>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</si>
  <si>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</si>
  <si>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</si>
  <si>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</si>
  <si>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</si>
  <si>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</si>
  <si>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</si>
  <si>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</si>
  <si>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</si>
  <si>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</si>
  <si>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</si>
  <si>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</si>
  <si>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</si>
  <si>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</si>
  <si>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</si>
  <si>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</si>
  <si>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</si>
  <si>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</si>
  <si>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</si>
  <si>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</si>
  <si>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</si>
  <si>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</si>
  <si>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</si>
  <si>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</si>
  <si>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</si>
  <si>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</si>
  <si>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</si>
  <si>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</si>
  <si>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</si>
  <si>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</si>
  <si>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</si>
  <si>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</si>
  <si>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</si>
  <si>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</si>
  <si>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</si>
  <si>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</si>
  <si>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</si>
  <si>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</si>
  <si>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</si>
  <si>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</si>
  <si>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</si>
  <si>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</si>
  <si>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</si>
  <si>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</si>
  <si>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</si>
  <si>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</si>
  <si>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</si>
  <si>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</si>
  <si>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</si>
  <si>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</si>
  <si>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</si>
  <si>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</si>
  <si>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</si>
  <si>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</si>
  <si>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</si>
  <si>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</si>
  <si>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</si>
  <si>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</si>
  <si>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</si>
  <si>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</si>
  <si>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</si>
  <si>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</si>
  <si>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</si>
  <si>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</si>
  <si>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</si>
  <si>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</si>
  <si>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</si>
  <si>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</si>
  <si>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</si>
  <si>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</si>
  <si>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</si>
  <si>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</si>
  <si>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</si>
  <si>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</si>
  <si>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</si>
  <si>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</si>
  <si>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</si>
  <si>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</si>
  <si>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</si>
  <si>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</si>
  <si>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</si>
  <si>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</si>
  <si>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</si>
  <si>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</si>
  <si>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</si>
  <si>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</si>
  <si>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</si>
  <si>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</si>
  <si>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</si>
  <si>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</si>
  <si>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</si>
  <si>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</si>
  <si>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</si>
  <si>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</si>
  <si>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</si>
  <si>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</si>
  <si>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</si>
  <si>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</si>
  <si>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</si>
  <si>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</si>
  <si>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</si>
  <si>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</si>
  <si>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</si>
  <si>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</si>
  <si>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</si>
  <si>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</si>
  <si>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</si>
  <si>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</si>
  <si>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</si>
  <si>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</si>
  <si>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</si>
  <si>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</si>
  <si>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</si>
  <si>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</si>
  <si>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</si>
  <si>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</si>
  <si>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</si>
  <si>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</si>
  <si>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</si>
  <si>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</si>
  <si>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</si>
  <si>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</si>
  <si>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</si>
  <si>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</si>
  <si>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</si>
  <si>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</si>
  <si>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</si>
  <si>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</si>
  <si>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</si>
  <si>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</si>
  <si>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</si>
  <si>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</si>
  <si>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</si>
  <si>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</si>
  <si>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</si>
  <si>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</si>
  <si>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</si>
  <si>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</si>
  <si>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</si>
  <si>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</si>
  <si>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</si>
  <si>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</si>
  <si>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</si>
  <si>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</si>
  <si>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</si>
  <si>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</si>
  <si>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</si>
  <si>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</si>
  <si>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</si>
  <si>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</si>
  <si>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</si>
  <si>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</si>
  <si>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</si>
  <si>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</si>
  <si>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</si>
  <si>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</si>
  <si>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</si>
  <si>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</si>
  <si>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</si>
  <si>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</si>
  <si>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</si>
  <si>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</si>
  <si>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</si>
  <si>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</si>
  <si>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</si>
  <si>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</si>
  <si>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</si>
  <si>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</si>
  <si>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</si>
  <si>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</si>
  <si>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</si>
  <si>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</si>
  <si>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</si>
  <si>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</si>
  <si>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</si>
  <si>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</si>
  <si>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</si>
  <si>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</si>
  <si>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</si>
  <si>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</si>
  <si>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</si>
  <si>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</si>
  <si>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</si>
  <si>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</si>
  <si>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</si>
  <si>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</si>
  <si>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</si>
  <si>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</si>
  <si>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</si>
  <si>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</si>
  <si>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</si>
  <si>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</si>
  <si>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</si>
  <si>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</si>
  <si>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</si>
  <si>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</si>
  <si>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</si>
  <si>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</si>
  <si>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</si>
  <si>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</si>
  <si>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</si>
  <si>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</si>
  <si>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</si>
  <si>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</si>
  <si>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</si>
  <si>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</si>
  <si>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</si>
  <si>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</si>
  <si>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</si>
  <si>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</si>
  <si>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</si>
  <si>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</si>
  <si>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</si>
  <si>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</si>
  <si>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</si>
  <si>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</si>
  <si>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</si>
  <si>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</si>
  <si>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</si>
  <si>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</si>
  <si>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</si>
  <si>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</si>
  <si>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</si>
  <si>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</si>
  <si>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</si>
  <si>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</si>
  <si>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</si>
  <si>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</si>
  <si>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</si>
  <si>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</si>
  <si>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</si>
  <si>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</si>
  <si>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</si>
  <si>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</si>
  <si>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</si>
  <si>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</si>
  <si>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</si>
  <si>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</si>
  <si>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</si>
  <si>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</si>
  <si>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</si>
  <si>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</si>
  <si>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</si>
  <si>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</si>
  <si>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</si>
  <si>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</si>
  <si>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</si>
  <si>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</si>
  <si>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</si>
  <si>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</si>
  <si>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</si>
  <si>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</si>
  <si>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</si>
  <si>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</si>
  <si>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</si>
  <si>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</si>
  <si>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</si>
  <si>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</si>
  <si>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</si>
  <si>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</si>
  <si>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</si>
  <si>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</si>
  <si>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</si>
  <si>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</si>
  <si>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</si>
  <si>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</si>
  <si>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</si>
  <si>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</si>
  <si>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</si>
  <si>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</si>
  <si>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</si>
  <si>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</si>
  <si>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</si>
  <si>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</si>
  <si>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</si>
  <si>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</si>
  <si>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</si>
  <si>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</si>
  <si>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</si>
  <si>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</si>
  <si>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</si>
  <si>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</si>
  <si>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</si>
  <si>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</si>
  <si>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</si>
  <si>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</si>
  <si>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</si>
  <si>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</si>
  <si>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</si>
  <si>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</si>
  <si>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</si>
  <si>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</si>
  <si>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</si>
  <si>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</si>
  <si>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</si>
  <si>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</si>
  <si>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</si>
  <si>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</si>
  <si>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</si>
  <si>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</si>
  <si>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</si>
  <si>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</si>
  <si>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</si>
  <si>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</si>
  <si>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</si>
  <si>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</si>
  <si>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</si>
  <si>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</si>
  <si>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</si>
  <si>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</si>
  <si>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</si>
  <si>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</si>
  <si>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</si>
  <si>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</si>
  <si>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</si>
  <si>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</si>
  <si>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</si>
  <si>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</si>
  <si>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</si>
  <si>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</si>
  <si>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</si>
  <si>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</si>
  <si>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</si>
  <si>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</si>
  <si>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</si>
  <si>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</si>
  <si>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</si>
  <si>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</si>
  <si>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</si>
  <si>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</si>
  <si>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</si>
  <si>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</si>
  <si>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</si>
  <si>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</si>
  <si>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</si>
  <si>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</si>
  <si>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</si>
  <si>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</si>
  <si>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</si>
  <si>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</si>
  <si>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</si>
  <si>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</si>
  <si>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</si>
  <si>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</si>
  <si>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</si>
  <si>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</si>
  <si>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</si>
  <si>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</si>
  <si>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</si>
  <si>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</si>
  <si>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</si>
  <si>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</si>
  <si>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</si>
  <si>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</si>
  <si>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</si>
  <si>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</si>
  <si>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</si>
  <si>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</si>
  <si>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</si>
  <si>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</si>
  <si>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</si>
  <si>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</si>
  <si>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</si>
  <si>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</si>
  <si>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</si>
  <si>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</si>
  <si>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</si>
  <si>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</si>
  <si>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</si>
  <si>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</si>
  <si>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</si>
  <si>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</si>
  <si>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</si>
  <si>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</si>
  <si>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</si>
  <si>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</si>
  <si>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</si>
  <si>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</si>
  <si>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</si>
  <si>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</si>
  <si>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</si>
  <si>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</si>
  <si>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</si>
  <si>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</si>
  <si>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</si>
  <si>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</si>
  <si>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</si>
  <si>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</si>
  <si>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</si>
  <si>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</si>
  <si>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</si>
  <si>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</si>
  <si>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</si>
  <si>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</si>
  <si>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</si>
  <si>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</si>
  <si>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</si>
  <si>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</si>
  <si>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</si>
  <si>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</si>
  <si>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</si>
  <si>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</si>
  <si>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</si>
  <si>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</si>
  <si>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</si>
  <si>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</si>
  <si>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</si>
  <si>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</si>
  <si>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</si>
  <si>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</si>
  <si>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</si>
  <si>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</si>
  <si>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</si>
  <si>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</si>
  <si>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</si>
  <si>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</si>
  <si>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</si>
  <si>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</si>
  <si>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</si>
  <si>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</si>
  <si>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</si>
  <si>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</si>
  <si>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</si>
  <si>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</si>
  <si>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</si>
  <si>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</si>
  <si>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</si>
  <si>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</si>
  <si>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</si>
  <si>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</si>
  <si>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</si>
  <si>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</si>
  <si>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</si>
  <si>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</si>
  <si>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</si>
  <si>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</si>
  <si>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</si>
  <si>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</si>
  <si>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</si>
  <si>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</si>
  <si>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</si>
  <si>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</si>
  <si>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</si>
  <si>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</si>
  <si>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</si>
  <si>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</si>
  <si>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</si>
  <si>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</si>
  <si>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</si>
  <si>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</si>
  <si>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</si>
  <si>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</si>
  <si>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</si>
  <si>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</si>
  <si>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</si>
  <si>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</si>
  <si>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</si>
  <si>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</si>
  <si>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</si>
  <si>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</si>
  <si>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</si>
  <si>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</si>
  <si>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</si>
  <si>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</si>
  <si>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</si>
  <si>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</si>
  <si>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</si>
  <si>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</si>
  <si>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</si>
  <si>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</si>
  <si>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</si>
  <si>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</si>
  <si>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</si>
  <si>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</si>
  <si>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</si>
  <si>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</si>
  <si>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</si>
  <si>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</si>
  <si>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</si>
  <si>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</si>
  <si>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</si>
  <si>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</si>
  <si>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</si>
  <si>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</si>
  <si>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</si>
  <si>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</si>
  <si>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</si>
  <si>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</si>
  <si>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</si>
  <si>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</si>
  <si>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</si>
  <si>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</si>
  <si>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</si>
  <si>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</si>
  <si>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</si>
  <si>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</si>
  <si>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</si>
  <si>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</si>
  <si>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</si>
  <si>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</si>
  <si>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</si>
  <si>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</si>
  <si>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</si>
  <si>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</si>
  <si>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</si>
  <si>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</si>
  <si>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</si>
  <si>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</si>
  <si>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</si>
  <si>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</si>
  <si>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</si>
  <si>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</si>
  <si>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</si>
  <si>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</si>
  <si>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</si>
  <si>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</si>
  <si>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</si>
  <si>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</si>
  <si>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</si>
  <si>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</si>
  <si>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</si>
  <si>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</si>
  <si>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</si>
  <si>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</si>
  <si>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</si>
  <si>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</si>
  <si>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</si>
  <si>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</si>
  <si>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</si>
  <si>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</si>
  <si>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</si>
  <si>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</si>
  <si>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</si>
  <si>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</si>
  <si>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</si>
  <si>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</si>
  <si>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</si>
  <si>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</si>
  <si>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</si>
  <si>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</si>
  <si>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</si>
  <si>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</si>
  <si>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</si>
  <si>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</si>
  <si>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</si>
  <si>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</si>
  <si>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</si>
  <si>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</si>
  <si>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</si>
  <si>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</si>
  <si>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</si>
  <si>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</si>
  <si>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</si>
  <si>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</si>
  <si>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</si>
  <si>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</si>
  <si>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</si>
  <si>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</si>
  <si>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</si>
  <si>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</si>
  <si>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</si>
  <si>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</si>
  <si>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</si>
  <si>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</si>
  <si>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</si>
  <si>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</si>
  <si>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</si>
  <si>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</si>
  <si>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</si>
  <si>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</si>
  <si>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</si>
  <si>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</si>
  <si>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</si>
  <si>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</si>
  <si>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</si>
  <si>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</si>
  <si>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</si>
  <si>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</si>
  <si>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</si>
  <si>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</si>
  <si>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</si>
  <si>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</si>
  <si>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</si>
  <si>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</si>
  <si>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</si>
  <si>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</si>
  <si>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</si>
  <si>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</si>
  <si>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</si>
  <si>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</si>
  <si>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</si>
  <si>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</si>
  <si>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</si>
  <si>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</si>
  <si>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</si>
  <si>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</si>
  <si>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</si>
  <si>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</si>
  <si>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</si>
  <si>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</si>
  <si>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</si>
  <si>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</si>
  <si>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</si>
  <si>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</si>
  <si>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</si>
  <si>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</si>
  <si>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</si>
  <si>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</si>
  <si>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</si>
  <si>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</si>
  <si>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</si>
  <si>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</si>
  <si>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</si>
  <si>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</si>
  <si>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</si>
  <si>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</si>
  <si>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</si>
  <si>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</si>
  <si>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</si>
  <si>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</si>
  <si>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</si>
  <si>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</si>
  <si>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</si>
  <si>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</si>
  <si>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</si>
  <si>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</si>
  <si>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</si>
  <si>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</si>
  <si>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</si>
  <si>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</si>
  <si>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</si>
  <si>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</si>
  <si>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</si>
  <si>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</si>
  <si>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</si>
  <si>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</si>
  <si>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</si>
  <si>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</si>
  <si>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</si>
  <si>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</si>
  <si>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</si>
  <si>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</si>
  <si>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</si>
  <si>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</si>
  <si>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</si>
  <si>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</si>
  <si>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</si>
  <si>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</si>
  <si>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</si>
  <si>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</si>
  <si>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</si>
  <si>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</si>
  <si>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</si>
  <si>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</si>
  <si>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</si>
  <si>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</si>
  <si>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</si>
  <si>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</si>
  <si>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</si>
  <si>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</si>
  <si>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</si>
  <si>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</si>
  <si>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</si>
  <si>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</si>
  <si>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</si>
  <si>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</si>
  <si>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</si>
  <si>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</si>
  <si>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</si>
  <si>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</si>
  <si>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</si>
  <si>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</si>
  <si>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</si>
  <si>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</si>
  <si>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</si>
  <si>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</si>
  <si>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</si>
  <si>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</si>
  <si>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</si>
  <si>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</si>
  <si>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</si>
  <si>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</si>
  <si>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</si>
  <si>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</si>
  <si>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</si>
  <si>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</si>
  <si>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</si>
  <si>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</si>
  <si>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</si>
  <si>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</si>
  <si>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</si>
  <si>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</si>
  <si>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</si>
  <si>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</si>
  <si>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</si>
  <si>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</si>
  <si>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</si>
  <si>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</si>
  <si>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</si>
  <si>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</si>
  <si>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</si>
  <si>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</si>
  <si>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</si>
  <si>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</si>
  <si>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</si>
  <si>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</si>
  <si>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</si>
  <si>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</si>
  <si>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</si>
  <si>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</si>
  <si>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</si>
  <si>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</si>
  <si>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</si>
  <si>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</si>
  <si>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</si>
  <si>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</si>
  <si>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</si>
  <si>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</si>
  <si>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</si>
  <si>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</si>
  <si>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</si>
  <si>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</si>
  <si>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</si>
  <si>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</si>
  <si>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</si>
  <si>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</si>
  <si>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</si>
  <si>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</si>
  <si>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</si>
  <si>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</si>
  <si>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</si>
  <si>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</si>
  <si>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</si>
  <si>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</si>
  <si>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</si>
  <si>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</si>
  <si>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</si>
  <si>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</si>
  <si>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</si>
  <si>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</si>
  <si>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</si>
  <si>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</si>
  <si>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</si>
  <si>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</si>
  <si>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</si>
  <si>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</si>
  <si>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</si>
  <si>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</si>
  <si>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</si>
  <si>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</si>
  <si>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</si>
  <si>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</si>
  <si>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</si>
  <si>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</si>
  <si>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</si>
  <si>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</si>
  <si>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</si>
  <si>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</si>
  <si>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</si>
  <si>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</si>
  <si>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</si>
  <si>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</si>
  <si>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</si>
  <si>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</si>
  <si>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</si>
  <si>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</si>
  <si>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</si>
  <si>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</si>
  <si>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</si>
  <si>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</si>
  <si>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</si>
  <si>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</si>
  <si>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</si>
  <si>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</si>
  <si>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</si>
  <si>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</si>
  <si>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</si>
  <si>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</si>
  <si>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</si>
  <si>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</si>
  <si>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</si>
  <si>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</si>
  <si>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</si>
  <si>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</si>
  <si>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</si>
  <si>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</si>
  <si>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</si>
  <si>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</si>
  <si>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</si>
  <si>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</si>
  <si>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</si>
  <si>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</si>
  <si>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</si>
  <si>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</si>
  <si>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</si>
  <si>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</si>
  <si>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</si>
  <si>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</si>
  <si>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</si>
  <si>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</si>
  <si>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</si>
  <si>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</si>
  <si>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</si>
  <si>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</si>
  <si>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</si>
  <si>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</si>
  <si>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</si>
  <si>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</si>
  <si>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</si>
  <si>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</si>
  <si>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</si>
  <si>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</si>
  <si>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</si>
  <si>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</si>
  <si>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</si>
  <si>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</si>
  <si>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</si>
  <si>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</si>
  <si>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</si>
  <si>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</si>
  <si>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</si>
  <si>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</si>
  <si>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</si>
  <si>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</si>
  <si>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</si>
  <si>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</si>
  <si>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</si>
  <si>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</si>
  <si>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</si>
  <si>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</si>
  <si>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</si>
  <si>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</si>
  <si>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</si>
  <si>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</si>
  <si>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</si>
  <si>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</si>
  <si>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</si>
  <si>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</si>
  <si>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</si>
  <si>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</si>
  <si>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</si>
  <si>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</si>
  <si>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</si>
  <si>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</si>
  <si>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</si>
  <si>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</si>
  <si>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</si>
  <si>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</si>
  <si>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</si>
  <si>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</si>
  <si>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</si>
  <si>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</si>
  <si>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</si>
  <si>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</si>
  <si>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</si>
  <si>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</si>
  <si>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</si>
  <si>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</si>
  <si>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</si>
  <si>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</si>
  <si>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</si>
  <si>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</si>
  <si>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</si>
  <si>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</si>
  <si>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</si>
  <si>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</si>
  <si>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</si>
  <si>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</si>
  <si>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</si>
  <si>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</si>
  <si>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</si>
  <si>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</si>
  <si>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</si>
  <si>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</si>
  <si>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</si>
  <si>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</si>
  <si>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</si>
  <si>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</si>
  <si>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</si>
  <si>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</si>
  <si>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</si>
  <si>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</si>
  <si>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</si>
  <si>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</si>
  <si>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</si>
  <si>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</si>
  <si>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</si>
  <si>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</si>
  <si>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</si>
  <si>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</si>
  <si>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</si>
  <si>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</si>
  <si>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</si>
  <si>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</si>
  <si>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</si>
  <si>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</si>
  <si>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</si>
  <si>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</si>
  <si>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</si>
  <si>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</si>
  <si>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</si>
  <si>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</si>
  <si>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</si>
  <si>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</si>
  <si>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</si>
  <si>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</si>
  <si>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</si>
  <si>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</si>
  <si>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</si>
  <si>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</si>
  <si>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</si>
  <si>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</si>
  <si>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</si>
  <si>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</si>
  <si>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</si>
  <si>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</si>
  <si>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</si>
  <si>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</si>
  <si>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</si>
  <si>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</si>
  <si>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</si>
  <si>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</si>
  <si>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</si>
  <si>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</si>
  <si>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</si>
  <si>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</si>
  <si>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</si>
  <si>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</si>
  <si>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</si>
  <si>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</si>
  <si>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</si>
  <si>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</si>
  <si>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</si>
  <si>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</si>
  <si>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</si>
  <si>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</si>
  <si>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</si>
  <si>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</si>
  <si>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</si>
  <si>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</si>
  <si>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</si>
  <si>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</si>
  <si>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</si>
  <si>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</si>
  <si>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</si>
  <si>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</si>
  <si>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</si>
  <si>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</si>
  <si>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</si>
  <si>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</si>
  <si>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</si>
  <si>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</si>
  <si>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</si>
  <si>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</si>
  <si>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</si>
  <si>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</si>
  <si>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</si>
  <si>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</si>
  <si>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</si>
  <si>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</si>
  <si>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</si>
  <si>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</si>
  <si>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</si>
  <si>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</si>
  <si>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</si>
  <si>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</si>
  <si>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</si>
  <si>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</si>
  <si>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</si>
  <si>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</si>
  <si>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</si>
  <si>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</si>
  <si>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</si>
  <si>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</si>
  <si>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</si>
  <si>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</si>
  <si>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</si>
  <si>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</si>
  <si>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</si>
  <si>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</si>
  <si>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</si>
  <si>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</si>
  <si>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</si>
  <si>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</si>
  <si>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</si>
  <si>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</si>
  <si>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</si>
  <si>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</si>
  <si>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</si>
  <si>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</si>
  <si>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</si>
  <si>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</si>
  <si>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</si>
  <si>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</si>
  <si>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</si>
  <si>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</si>
  <si>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</si>
  <si>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</si>
  <si>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</si>
  <si>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</si>
  <si>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</si>
  <si>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</si>
  <si>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</si>
  <si>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</si>
  <si>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</si>
  <si>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</si>
  <si>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</si>
  <si>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</si>
  <si>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</si>
  <si>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</si>
  <si>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</si>
  <si>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</si>
  <si>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</si>
  <si>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</si>
  <si>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</si>
  <si>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</si>
  <si>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</si>
  <si>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</si>
  <si>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</si>
  <si>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</si>
  <si>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</si>
  <si>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</si>
  <si>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</si>
  <si>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</si>
  <si>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</si>
  <si>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</si>
  <si>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</si>
  <si>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</si>
  <si>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</si>
  <si>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</si>
  <si>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</si>
  <si>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</si>
  <si>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</si>
  <si>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</si>
  <si>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</si>
  <si>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</si>
  <si>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</si>
  <si>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</si>
  <si>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</si>
  <si>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</si>
  <si>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</si>
  <si>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</si>
  <si>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</si>
  <si>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</si>
  <si>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</si>
  <si>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</si>
  <si>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</si>
  <si>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</si>
  <si>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</si>
  <si>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</si>
  <si>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</si>
  <si>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</si>
  <si>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</si>
  <si>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</si>
  <si>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</si>
  <si>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</si>
  <si>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</si>
  <si>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</si>
  <si>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</si>
  <si>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</si>
  <si>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</si>
  <si>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</si>
  <si>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</si>
  <si>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</si>
  <si>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</si>
  <si>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</si>
  <si>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</si>
  <si>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</si>
  <si>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</si>
  <si>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</si>
  <si>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</si>
  <si>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</si>
  <si>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</si>
  <si>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</si>
  <si>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</si>
  <si>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</si>
  <si>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</si>
  <si>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</si>
  <si>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</si>
  <si>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</si>
  <si>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</si>
  <si>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</si>
  <si>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</si>
  <si>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</si>
  <si>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</si>
  <si>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</si>
  <si>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</si>
  <si>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</si>
  <si>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</si>
  <si>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</si>
  <si>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</si>
  <si>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</si>
  <si>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</si>
  <si>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</si>
  <si>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</si>
  <si>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</si>
  <si>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</si>
  <si>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</si>
  <si>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</si>
  <si>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</si>
  <si>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</si>
  <si>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</si>
  <si>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</si>
  <si>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</si>
  <si>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</si>
  <si>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</si>
  <si>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</si>
  <si>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</si>
  <si>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</si>
  <si>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</si>
  <si>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</si>
  <si>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</si>
  <si>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</si>
  <si>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</si>
  <si>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</si>
  <si>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</si>
  <si>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</si>
  <si>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</si>
  <si>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</si>
  <si>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</si>
  <si>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</si>
  <si>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</si>
  <si>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</si>
  <si>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</si>
  <si>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</si>
  <si>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</si>
  <si>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</si>
  <si>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</si>
  <si>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</si>
  <si>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</si>
  <si>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</si>
  <si>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</si>
  <si>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</si>
  <si>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</si>
  <si>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</si>
  <si>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</si>
  <si>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</si>
  <si>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</si>
  <si>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</si>
  <si>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</si>
  <si>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</si>
  <si>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</si>
  <si>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</si>
  <si>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</si>
  <si>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</si>
  <si>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</si>
  <si>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</si>
  <si>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</si>
  <si>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</si>
  <si>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</si>
  <si>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</si>
  <si>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</si>
  <si>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</si>
  <si>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</si>
  <si>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</si>
  <si>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</si>
  <si>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</si>
  <si>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</si>
  <si>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</si>
  <si>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</si>
  <si>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</si>
  <si>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</si>
  <si>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</si>
  <si>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</si>
  <si>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</si>
  <si>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</si>
  <si>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</si>
  <si>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</si>
  <si>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</si>
  <si>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</si>
  <si>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</si>
  <si>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</si>
  <si>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</si>
  <si>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</si>
  <si>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</si>
  <si>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</si>
  <si>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</si>
  <si>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</si>
  <si>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</si>
  <si>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</si>
  <si>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</si>
  <si>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</si>
  <si>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</si>
  <si>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</si>
  <si>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</si>
  <si>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</si>
  <si>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</si>
  <si>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</si>
  <si>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</si>
  <si>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</si>
  <si>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</si>
  <si>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</si>
  <si>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</si>
  <si>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</si>
  <si>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</si>
  <si>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</si>
  <si>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</si>
  <si>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</si>
  <si>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</si>
  <si>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</si>
  <si>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</si>
  <si>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</si>
  <si>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</si>
  <si>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</si>
  <si>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</si>
  <si>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</si>
  <si>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</si>
  <si>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</si>
  <si>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</si>
  <si>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</si>
  <si>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</si>
  <si>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</si>
  <si>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</si>
  <si>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</si>
  <si>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</si>
  <si>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</si>
  <si>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</si>
  <si>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</si>
  <si>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</si>
  <si>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</si>
  <si>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</si>
  <si>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</si>
  <si>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</si>
  <si>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</si>
  <si>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</si>
  <si>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</si>
  <si>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</si>
  <si>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</si>
  <si>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</si>
  <si>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</si>
  <si>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</si>
  <si>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</si>
  <si>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</si>
  <si>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</si>
  <si>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</si>
  <si>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</si>
  <si>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</si>
  <si>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</si>
  <si>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</si>
  <si>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</si>
  <si>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</si>
  <si>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</si>
  <si>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</si>
  <si>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</si>
  <si>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</si>
  <si>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</si>
  <si>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</si>
  <si>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</si>
  <si>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</si>
  <si>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</si>
  <si>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</si>
  <si>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</si>
  <si>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</si>
  <si>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</si>
  <si>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</si>
  <si>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</si>
  <si>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</si>
  <si>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</si>
  <si>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</si>
  <si>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</si>
  <si>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</si>
  <si>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</si>
  <si>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</si>
  <si>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</si>
  <si>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</si>
  <si>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</si>
  <si>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</si>
  <si>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</si>
  <si>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</si>
  <si>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</si>
  <si>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</si>
  <si>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</si>
  <si>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</si>
  <si>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</si>
  <si>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</si>
  <si>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</si>
  <si>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</si>
  <si>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</si>
  <si>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</si>
  <si>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</si>
  <si>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</si>
  <si>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</si>
  <si>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</si>
  <si>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</si>
  <si>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</si>
  <si>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</si>
  <si>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</si>
  <si>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</si>
  <si>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</si>
  <si>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</si>
  <si>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</si>
  <si>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</si>
  <si>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</si>
  <si>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</si>
  <si>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</si>
  <si>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</si>
  <si>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</si>
  <si>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</si>
  <si>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</si>
  <si>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</si>
  <si>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</si>
  <si>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</si>
  <si>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</si>
  <si>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</si>
  <si>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</si>
  <si>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</si>
  <si>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</si>
  <si>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</si>
  <si>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</si>
  <si>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</si>
  <si>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</si>
  <si>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</si>
  <si>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</si>
  <si>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</si>
  <si>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</si>
  <si>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</si>
  <si>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</si>
  <si>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</si>
  <si>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</si>
  <si>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</si>
  <si>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</si>
  <si>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</si>
  <si>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</si>
  <si>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</si>
  <si>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</si>
  <si>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</si>
  <si>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</si>
  <si>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</si>
  <si>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</si>
  <si>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</si>
  <si>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</si>
  <si>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</si>
  <si>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</si>
  <si>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</si>
  <si>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</si>
  <si>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</si>
  <si>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</si>
  <si>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</si>
  <si>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</si>
  <si>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</si>
  <si>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</si>
  <si>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</si>
  <si>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</si>
  <si>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</si>
  <si>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</si>
  <si>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</si>
  <si>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</si>
  <si>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</si>
  <si>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</si>
  <si>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</si>
  <si>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</si>
  <si>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</si>
  <si>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</si>
  <si>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</si>
  <si>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</si>
  <si>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</si>
  <si>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</si>
  <si>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</si>
  <si>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</si>
  <si>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</si>
  <si>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</si>
  <si>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</si>
  <si>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</si>
  <si>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</si>
  <si>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</si>
  <si>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</si>
  <si>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</si>
  <si>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</si>
  <si>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</si>
  <si>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</si>
  <si>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</si>
  <si>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</si>
  <si>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</si>
  <si>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</si>
  <si>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</si>
  <si>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</si>
  <si>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</si>
  <si>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</si>
  <si>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</si>
  <si>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</si>
  <si>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</si>
  <si>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</si>
  <si>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</si>
  <si>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</si>
  <si>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</si>
  <si>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</si>
  <si>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</si>
  <si>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</si>
  <si>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</si>
  <si>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</si>
  <si>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</si>
  <si>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</si>
  <si>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</si>
  <si>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</si>
  <si>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</si>
  <si>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</si>
  <si>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</si>
  <si>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</si>
  <si>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</si>
  <si>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</si>
  <si>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</si>
  <si>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</si>
  <si>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</si>
  <si>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</si>
  <si>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</si>
  <si>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</si>
  <si>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</si>
  <si>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</si>
  <si>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</si>
  <si>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</si>
  <si>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</si>
  <si>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</si>
  <si>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</si>
  <si>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</si>
  <si>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</si>
  <si>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</si>
  <si>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</si>
  <si>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</si>
  <si>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</si>
  <si>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</si>
  <si>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</si>
  <si>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</si>
  <si>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</si>
  <si>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</si>
  <si>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</si>
  <si>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</si>
  <si>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</si>
  <si>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</si>
  <si>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</si>
  <si>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</si>
  <si>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</si>
  <si>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</si>
  <si>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</si>
  <si>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</si>
  <si>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</si>
  <si>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</si>
  <si>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</si>
  <si>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</si>
  <si>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</si>
  <si>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</si>
  <si>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</si>
  <si>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</si>
  <si>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</si>
  <si>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</si>
  <si>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</si>
  <si>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</si>
  <si>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</si>
  <si>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</si>
  <si>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</si>
  <si>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</si>
  <si>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</si>
  <si>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</si>
  <si>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</si>
  <si>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</si>
  <si>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</si>
  <si>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</si>
  <si>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</si>
  <si>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</si>
  <si>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</si>
  <si>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</si>
  <si>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</si>
  <si>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</si>
  <si>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</si>
  <si>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</si>
  <si>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</si>
  <si>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</si>
  <si>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</si>
  <si>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</si>
  <si>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</si>
  <si>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</si>
  <si>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</si>
  <si>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</si>
  <si>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</si>
  <si>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</si>
  <si>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</si>
  <si>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</si>
  <si>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</si>
  <si>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</si>
  <si>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</si>
  <si>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</si>
  <si>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</si>
  <si>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</si>
  <si>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</si>
  <si>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</si>
  <si>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</si>
  <si>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</si>
  <si>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</si>
  <si>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</si>
  <si>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</si>
  <si>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</si>
  <si>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</si>
  <si>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</si>
  <si>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</si>
  <si>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</si>
  <si>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</si>
  <si>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</si>
  <si>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</si>
  <si>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</si>
  <si>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</si>
  <si>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</si>
  <si>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</si>
  <si>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</si>
  <si>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</si>
  <si>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</si>
  <si>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</si>
  <si>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</si>
  <si>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</si>
  <si>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</si>
  <si>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</si>
  <si>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</si>
  <si>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</si>
  <si>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</si>
  <si>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</si>
  <si>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</si>
  <si>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</si>
  <si>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</si>
  <si>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</si>
  <si>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</si>
  <si>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</si>
  <si>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</si>
  <si>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</si>
  <si>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</si>
  <si>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</si>
  <si>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</si>
  <si>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</si>
  <si>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</si>
  <si>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</si>
  <si>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</si>
  <si>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</si>
  <si>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</si>
  <si>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</si>
  <si>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</si>
  <si>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</si>
  <si>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</si>
  <si>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</si>
  <si>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</si>
  <si>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</si>
  <si>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</si>
  <si>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</si>
  <si>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</si>
  <si>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</si>
  <si>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</si>
  <si>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</si>
  <si>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</si>
  <si>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</si>
  <si>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</si>
  <si>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</si>
  <si>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</si>
  <si>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</si>
  <si>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</si>
  <si>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</si>
  <si>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</si>
  <si>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</si>
  <si>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</si>
  <si>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</si>
  <si>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</si>
  <si>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</si>
  <si>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</si>
  <si>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</si>
  <si>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</si>
  <si>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</si>
  <si>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</si>
  <si>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</si>
  <si>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</si>
  <si>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</si>
  <si>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</si>
  <si>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</si>
  <si>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</si>
  <si>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</si>
  <si>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</si>
  <si>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</si>
  <si>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</si>
  <si>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</si>
  <si>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</si>
  <si>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</si>
  <si>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</si>
  <si>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</si>
  <si>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</si>
  <si>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</si>
  <si>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</si>
  <si>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</si>
  <si>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</si>
  <si>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</si>
  <si>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</si>
  <si>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</si>
  <si>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</si>
  <si>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</si>
  <si>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</si>
  <si>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</si>
  <si>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</si>
  <si>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</si>
  <si>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</si>
  <si>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</si>
  <si>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</si>
  <si>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</si>
  <si>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</si>
  <si>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</si>
  <si>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</si>
  <si>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</si>
  <si>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</si>
  <si>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</si>
  <si>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</si>
  <si>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</si>
  <si>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</si>
  <si>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</si>
  <si>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</si>
  <si>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</si>
  <si>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</si>
  <si>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</si>
  <si>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</si>
  <si>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</si>
  <si>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</si>
  <si>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</si>
  <si>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</si>
  <si>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</si>
  <si>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</si>
  <si>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</si>
  <si>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</si>
  <si>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</si>
  <si>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</si>
  <si>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</si>
  <si>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</si>
  <si>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</si>
  <si>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</si>
  <si>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</si>
  <si>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</si>
  <si>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</si>
  <si>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</si>
  <si>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</si>
  <si>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</si>
  <si>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</si>
  <si>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</si>
  <si>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</si>
  <si>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</si>
  <si>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</si>
  <si>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</si>
  <si>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</si>
  <si>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</si>
  <si>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</si>
  <si>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</si>
  <si>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</si>
  <si>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</si>
  <si>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</si>
  <si>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</si>
  <si>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</si>
  <si>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</si>
  <si>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</si>
  <si>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</si>
  <si>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</si>
  <si>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</si>
  <si>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</si>
  <si>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</si>
  <si>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</si>
  <si>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</si>
  <si>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</si>
  <si>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</si>
  <si>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</si>
  <si>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</si>
  <si>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</si>
  <si>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</si>
  <si>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</si>
  <si>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</si>
  <si>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</si>
  <si>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</si>
  <si>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</si>
  <si>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</si>
  <si>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</si>
  <si>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</si>
  <si>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</si>
  <si>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</si>
  <si>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</si>
  <si>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</si>
  <si>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</si>
  <si>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</si>
  <si>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</si>
  <si>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</si>
  <si>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</si>
  <si>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</si>
  <si>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</si>
  <si>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</si>
  <si>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</si>
  <si>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</si>
  <si>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</si>
  <si>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</si>
  <si>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</si>
  <si>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</si>
  <si>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</si>
  <si>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</si>
  <si>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</si>
  <si>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</si>
  <si>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</si>
  <si>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</si>
  <si>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</si>
  <si>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</si>
  <si>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</si>
  <si>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</si>
  <si>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</si>
  <si>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</si>
  <si>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</si>
  <si>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</si>
  <si>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</si>
  <si>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</si>
  <si>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</si>
  <si>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</si>
  <si>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</si>
  <si>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</si>
  <si>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</si>
  <si>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</si>
  <si>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</si>
  <si>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</si>
  <si>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</si>
  <si>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</si>
  <si>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</si>
  <si>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</si>
  <si>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</si>
  <si>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</si>
  <si>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</si>
  <si>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</si>
  <si>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</si>
  <si>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</si>
  <si>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</si>
  <si>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</si>
  <si>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</si>
  <si>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</si>
  <si>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</si>
  <si>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</si>
  <si>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</si>
  <si>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</si>
  <si>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</si>
  <si>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</si>
  <si>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</si>
  <si>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</si>
  <si>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</si>
  <si>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</si>
  <si>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</si>
  <si>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</si>
  <si>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</si>
  <si>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</si>
  <si>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</si>
  <si>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</si>
  <si>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</si>
  <si>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</si>
  <si>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</si>
  <si>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</si>
  <si>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</si>
  <si>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</si>
  <si>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</si>
  <si>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</si>
  <si>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</si>
  <si>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</si>
  <si>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</si>
  <si>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</si>
  <si>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</si>
  <si>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</si>
  <si>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</si>
  <si>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</si>
  <si>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</si>
  <si>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</si>
  <si>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</si>
  <si>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</si>
  <si>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</si>
  <si>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</si>
  <si>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</si>
  <si>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</si>
  <si>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</si>
  <si>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</si>
  <si>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</si>
  <si>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</si>
  <si>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</si>
  <si>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</si>
  <si>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</si>
  <si>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</si>
  <si>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</si>
  <si>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</si>
  <si>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</si>
  <si>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</si>
  <si>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</si>
  <si>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</si>
  <si>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</si>
  <si>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</si>
  <si>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</si>
  <si>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</si>
  <si>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</si>
  <si>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</si>
  <si>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</si>
  <si>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</si>
  <si>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</si>
  <si>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</si>
  <si>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</si>
  <si>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</si>
  <si>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</si>
  <si>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</si>
  <si>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</si>
  <si>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</si>
  <si>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</si>
  <si>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</si>
  <si>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</si>
  <si>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</si>
  <si>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</si>
  <si>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</si>
  <si>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</si>
  <si>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</si>
  <si>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</si>
  <si>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</si>
  <si>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</si>
  <si>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</si>
  <si>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</si>
  <si>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</si>
  <si>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</si>
  <si>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</si>
  <si>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</si>
  <si>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</si>
  <si>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</si>
  <si>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</si>
  <si>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</si>
  <si>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</si>
  <si>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</si>
  <si>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</si>
  <si>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</si>
  <si>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</si>
  <si>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</si>
  <si>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</si>
  <si>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</si>
  <si>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</si>
  <si>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</si>
  <si>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</si>
  <si>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</si>
  <si>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</si>
  <si>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</si>
  <si>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</si>
  <si>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</si>
  <si>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</si>
  <si>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</si>
  <si>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</si>
  <si>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</si>
  <si>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</si>
  <si>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</si>
  <si>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</si>
  <si>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</si>
  <si>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</si>
  <si>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</si>
  <si>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</si>
  <si>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</si>
  <si>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</si>
  <si>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</si>
  <si>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</si>
  <si>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</si>
  <si>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</si>
  <si>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</si>
  <si>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</si>
  <si>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</si>
  <si>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</si>
  <si>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</si>
  <si>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</si>
  <si>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</si>
  <si>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</si>
  <si>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</si>
  <si>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</si>
  <si>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</si>
  <si>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</si>
  <si>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</si>
  <si>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</si>
  <si>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</si>
  <si>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</si>
  <si>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</si>
  <si>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</si>
  <si>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</si>
  <si>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</si>
  <si>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</si>
  <si>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</si>
  <si>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</si>
  <si>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</si>
  <si>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</si>
  <si>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</si>
  <si>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</si>
  <si>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</si>
  <si>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</si>
  <si>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</si>
  <si>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</si>
  <si>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</si>
  <si>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</si>
  <si>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</si>
  <si>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</si>
  <si>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</si>
  <si>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</si>
  <si>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</si>
  <si>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</si>
  <si>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</si>
  <si>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</si>
  <si>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</si>
  <si>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</si>
  <si>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</si>
  <si>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</si>
  <si>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</si>
  <si>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</si>
  <si>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</si>
  <si>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</si>
  <si>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</si>
  <si>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</si>
  <si>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</si>
  <si>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</si>
  <si>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</si>
  <si>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</si>
  <si>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</si>
  <si>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</si>
  <si>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</si>
  <si>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</si>
  <si>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</si>
  <si>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</si>
  <si>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</si>
  <si>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</si>
  <si>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</si>
  <si>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</si>
  <si>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</si>
  <si>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</si>
  <si>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</si>
  <si>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</si>
  <si>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</si>
  <si>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</si>
  <si>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</si>
  <si>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</si>
  <si>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</si>
  <si>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</si>
  <si>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</si>
  <si>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</si>
  <si>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</si>
  <si>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</si>
  <si>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</si>
  <si>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</si>
  <si>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</si>
  <si>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</si>
  <si>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</si>
  <si>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</si>
  <si>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</si>
  <si>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</si>
  <si>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</si>
  <si>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</si>
  <si>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</si>
  <si>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</si>
  <si>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</si>
  <si>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</si>
  <si>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</si>
  <si>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</si>
  <si>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</si>
  <si>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</si>
  <si>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</si>
  <si>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</si>
  <si>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</si>
  <si>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</si>
  <si>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</si>
  <si>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</si>
  <si>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</si>
  <si>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</si>
  <si>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</si>
  <si>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</si>
  <si>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</si>
  <si>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</si>
  <si>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</si>
  <si>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</si>
  <si>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</si>
  <si>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</si>
  <si>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</si>
  <si>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</si>
  <si>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</si>
  <si>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</si>
  <si>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</si>
  <si>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</si>
  <si>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</si>
  <si>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</si>
  <si>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</si>
  <si>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</si>
  <si>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</si>
  <si>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</si>
  <si>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</si>
  <si>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</si>
  <si>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</si>
  <si>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</si>
  <si>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</si>
  <si>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</si>
  <si>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</si>
  <si>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</si>
  <si>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</si>
  <si>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</si>
  <si>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</si>
  <si>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</si>
  <si>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</si>
  <si>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</si>
  <si>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</si>
  <si>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</si>
  <si>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</si>
  <si>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</si>
  <si>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</si>
  <si>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</si>
  <si>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</si>
  <si>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</si>
  <si>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</si>
  <si>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</si>
  <si>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</si>
  <si>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</si>
  <si>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</si>
  <si>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</si>
  <si>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</si>
  <si>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</si>
  <si>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</si>
  <si>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</si>
  <si>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</si>
  <si>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</si>
  <si>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</si>
  <si>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</si>
  <si>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</si>
  <si>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</si>
  <si>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</si>
  <si>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</si>
  <si>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</si>
  <si>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</si>
  <si>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</si>
  <si>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</si>
  <si>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</si>
  <si>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</si>
  <si>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</si>
  <si>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</si>
  <si>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</si>
  <si>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</si>
  <si>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</si>
  <si>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</si>
  <si>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</si>
  <si>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</si>
  <si>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</si>
  <si>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</si>
  <si>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</si>
  <si>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</si>
  <si>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</si>
  <si>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</si>
  <si>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</si>
  <si>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</si>
  <si>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</si>
  <si>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</si>
  <si>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</si>
  <si>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</si>
  <si>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</si>
  <si>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</si>
  <si>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</si>
  <si>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</si>
  <si>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</si>
  <si>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</si>
  <si>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</si>
  <si>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</si>
  <si>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</si>
  <si>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</si>
  <si>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</si>
  <si>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</si>
  <si>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</si>
  <si>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</si>
  <si>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</si>
  <si>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</si>
  <si>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</si>
  <si>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</si>
  <si>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</si>
  <si>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</si>
  <si>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</si>
  <si>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</si>
  <si>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</si>
  <si>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</si>
  <si>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</si>
  <si>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</si>
  <si>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</si>
  <si>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</si>
  <si>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</si>
  <si>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</si>
  <si>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</si>
  <si>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</si>
  <si>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</si>
  <si>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</si>
  <si>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</si>
  <si>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</si>
  <si>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</si>
  <si>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</si>
  <si>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</si>
  <si>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</si>
  <si>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</si>
  <si>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</si>
  <si>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</si>
  <si>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</si>
  <si>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</si>
  <si>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</si>
  <si>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</si>
  <si>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</si>
  <si>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</si>
  <si>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</si>
  <si>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</si>
  <si>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</si>
  <si>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</si>
  <si>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</si>
  <si>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</si>
  <si>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</si>
  <si>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</si>
  <si>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</si>
  <si>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</si>
  <si>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</si>
  <si>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</si>
  <si>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</si>
  <si>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</si>
  <si>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</si>
  <si>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</si>
  <si>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</si>
  <si>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</si>
  <si>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</si>
  <si>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</si>
  <si>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</si>
  <si>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</si>
  <si>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</si>
  <si>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</si>
  <si>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</si>
  <si>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</si>
  <si>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</si>
  <si>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</si>
  <si>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</si>
  <si>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</si>
  <si>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</si>
  <si>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</si>
  <si>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</si>
  <si>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</si>
  <si>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</si>
  <si>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</si>
  <si>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</si>
  <si>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</si>
  <si>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</si>
  <si>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</si>
  <si>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</si>
  <si>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</si>
  <si>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</si>
  <si>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</si>
  <si>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</si>
  <si>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</si>
  <si>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</si>
  <si>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</si>
  <si>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</si>
  <si>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</si>
  <si>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</si>
  <si>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</si>
  <si>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</si>
  <si>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</si>
  <si>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</si>
  <si>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</si>
  <si>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</si>
  <si>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</si>
  <si>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</si>
  <si>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</si>
  <si>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</si>
  <si>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</si>
  <si>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</si>
  <si>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</si>
  <si>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</si>
  <si>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</si>
  <si>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</si>
  <si>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</si>
  <si>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</si>
  <si>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</si>
  <si>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</si>
  <si>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</si>
  <si>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</si>
  <si>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</si>
  <si>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</si>
  <si>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</si>
  <si>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</si>
  <si>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</si>
  <si>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</si>
  <si>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</si>
  <si>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</si>
  <si>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</si>
  <si>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</si>
  <si>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</si>
  <si>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</si>
  <si>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</si>
  <si>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</si>
  <si>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</si>
  <si>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</si>
  <si>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</si>
  <si>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</si>
  <si>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</si>
  <si>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</si>
  <si>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</si>
  <si>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</si>
  <si>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</si>
  <si>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</si>
  <si>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</si>
  <si>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</si>
  <si>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</si>
  <si>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</si>
  <si>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</si>
  <si>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</si>
  <si>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</si>
  <si>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</si>
  <si>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</si>
  <si>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</si>
  <si>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</si>
  <si>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</si>
  <si>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</si>
  <si>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</si>
  <si>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</si>
  <si>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</si>
  <si>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</si>
  <si>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</si>
  <si>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</si>
  <si>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</si>
  <si>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</si>
  <si>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</si>
  <si>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</si>
  <si>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</si>
  <si>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</si>
  <si>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</si>
  <si>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</si>
  <si>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</si>
  <si>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</si>
  <si>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</si>
  <si>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</si>
  <si>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</si>
  <si>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</si>
  <si>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</si>
  <si>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</si>
  <si>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</si>
  <si>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</si>
  <si>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</si>
  <si>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</si>
  <si>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</si>
  <si>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</si>
  <si>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</si>
  <si>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</si>
  <si>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</si>
  <si>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</si>
  <si>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</si>
  <si>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</si>
  <si>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</si>
  <si>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</si>
  <si>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</si>
  <si>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</si>
  <si>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</si>
  <si>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</si>
  <si>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</si>
  <si>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</si>
  <si>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</si>
  <si>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</si>
  <si>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</si>
  <si>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</si>
  <si>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</si>
  <si>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</si>
  <si>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</si>
  <si>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</si>
  <si>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</si>
  <si>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</si>
  <si>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</si>
  <si>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</si>
  <si>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</si>
  <si>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</si>
  <si>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</si>
  <si>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</si>
  <si>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</si>
  <si>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</si>
  <si>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</si>
  <si>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</si>
  <si>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</si>
  <si>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</si>
  <si>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</si>
  <si>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</si>
  <si>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</si>
  <si>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</si>
  <si>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</si>
  <si>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</si>
  <si>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</si>
  <si>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</si>
  <si>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</si>
  <si>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</si>
  <si>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</si>
  <si>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</si>
  <si>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</si>
  <si>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</si>
  <si>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</si>
  <si>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</si>
  <si>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</si>
  <si>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</si>
  <si>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</si>
  <si>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</si>
  <si>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</si>
  <si>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</si>
  <si>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</si>
  <si>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</si>
  <si>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</si>
  <si>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</si>
  <si>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</si>
  <si>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</si>
  <si>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</si>
  <si>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</si>
  <si>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</si>
  <si>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</si>
  <si>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</si>
  <si>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</si>
  <si>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</si>
  <si>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</si>
  <si>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</si>
  <si>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</si>
  <si>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</si>
  <si>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</si>
  <si>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</si>
  <si>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</si>
  <si>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</si>
  <si>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</si>
  <si>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</si>
  <si>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</si>
  <si>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</si>
  <si>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</si>
  <si>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</si>
  <si>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</si>
  <si>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</si>
  <si>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</si>
  <si>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</si>
  <si>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</si>
  <si>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</si>
  <si>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</si>
  <si>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</si>
  <si>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</si>
  <si>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</si>
  <si>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</si>
  <si>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</si>
  <si>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</si>
  <si>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</si>
  <si>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</si>
  <si>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</si>
  <si>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</si>
  <si>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</si>
  <si>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</si>
  <si>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</si>
  <si>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</si>
  <si>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</si>
  <si>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</si>
  <si>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</si>
  <si>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</si>
  <si>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</si>
  <si>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</si>
  <si>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</si>
  <si>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</si>
  <si>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</si>
  <si>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</si>
  <si>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</si>
  <si>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</si>
  <si>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</si>
  <si>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</si>
  <si>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</si>
  <si>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</si>
  <si>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</si>
  <si>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</si>
  <si>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</si>
  <si>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</si>
  <si>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</si>
  <si>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</si>
  <si>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</si>
  <si>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</si>
  <si>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</si>
  <si>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</si>
  <si>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</si>
  <si>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</si>
  <si>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</si>
  <si>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</si>
  <si>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</si>
  <si>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</si>
  <si>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</si>
  <si>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</si>
  <si>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</si>
  <si>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</si>
  <si>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</si>
  <si>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</si>
  <si>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</si>
  <si>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</si>
  <si>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</si>
  <si>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</si>
  <si>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</si>
  <si>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</si>
  <si>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</si>
  <si>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</si>
  <si>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</si>
  <si>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</si>
  <si>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</si>
  <si>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</si>
  <si>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</si>
  <si>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</si>
  <si>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</si>
  <si>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</si>
  <si>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</si>
  <si>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</si>
  <si>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</si>
  <si>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</si>
  <si>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</si>
  <si>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</si>
  <si>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</si>
  <si>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</si>
  <si>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</si>
  <si>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</si>
  <si>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</si>
  <si>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</si>
  <si>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</si>
  <si>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</si>
  <si>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</si>
  <si>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</si>
  <si>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</si>
  <si>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</si>
  <si>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</si>
  <si>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</si>
  <si>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</si>
  <si>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</si>
  <si>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</si>
  <si>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</si>
  <si>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</si>
  <si>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</si>
  <si>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</si>
  <si>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</si>
  <si>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</si>
  <si>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</si>
  <si>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</si>
  <si>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</si>
  <si>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</si>
  <si>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</si>
  <si>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</si>
  <si>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</si>
  <si>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</si>
  <si>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</si>
  <si>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</si>
  <si>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</si>
  <si>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</si>
  <si>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</si>
  <si>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</si>
  <si>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</si>
  <si>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</si>
  <si>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</si>
  <si>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</si>
  <si>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</si>
  <si>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</si>
  <si>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</si>
  <si>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</si>
  <si>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</si>
  <si>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</si>
  <si>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</si>
  <si>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</si>
  <si>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</si>
  <si>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</si>
  <si>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</si>
  <si>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</si>
  <si>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</si>
  <si>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</si>
  <si>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</si>
  <si>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</si>
  <si>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</si>
  <si>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</si>
  <si>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</si>
  <si>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</si>
  <si>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</si>
  <si>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</si>
  <si>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</si>
  <si>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</si>
  <si>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</si>
  <si>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</si>
  <si>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</si>
  <si>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</si>
  <si>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</si>
  <si>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</si>
  <si>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</si>
  <si>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</si>
  <si>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</si>
  <si>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</si>
  <si>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</si>
  <si>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</si>
  <si>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</si>
  <si>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</si>
  <si>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</si>
  <si>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</si>
  <si>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</si>
  <si>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</si>
  <si>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</si>
  <si>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</si>
  <si>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</si>
  <si>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</si>
  <si>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</si>
  <si>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</si>
  <si>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</si>
  <si>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</si>
  <si>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</si>
  <si>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</si>
  <si>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</si>
  <si>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</si>
  <si>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</si>
  <si>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</si>
  <si>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</si>
  <si>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</si>
  <si>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</si>
  <si>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</si>
  <si>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</si>
  <si>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</si>
  <si>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</si>
  <si>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</si>
  <si>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</si>
  <si>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</si>
  <si>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</si>
  <si>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</si>
  <si>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</si>
  <si>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</si>
  <si>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</si>
  <si>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</si>
  <si>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</si>
  <si>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</si>
  <si>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</si>
  <si>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</si>
  <si>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</si>
  <si>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</si>
  <si>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</si>
  <si>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</si>
  <si>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</si>
  <si>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</si>
  <si>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</si>
  <si>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</si>
  <si>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</si>
  <si>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</si>
  <si>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</si>
  <si>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</si>
  <si>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</si>
  <si>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</si>
  <si>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</si>
  <si>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</si>
  <si>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</si>
  <si>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</si>
  <si>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</si>
  <si>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</si>
  <si>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</si>
  <si>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</si>
  <si>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</si>
  <si>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</si>
  <si>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</si>
  <si>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</si>
  <si>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</si>
  <si>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</si>
  <si>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</si>
  <si>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</si>
  <si>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</si>
  <si>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</si>
  <si>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</si>
  <si>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</si>
  <si>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</si>
  <si>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</si>
  <si>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</si>
  <si>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</si>
  <si>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</si>
  <si>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</si>
  <si>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</si>
  <si>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</si>
  <si>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</si>
  <si>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</si>
  <si>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</si>
  <si>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</si>
  <si>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</si>
  <si>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</si>
  <si>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</si>
  <si>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</si>
  <si>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</si>
  <si>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</si>
  <si>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</si>
  <si>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</si>
  <si>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</si>
  <si>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</si>
  <si>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</si>
  <si>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</si>
  <si>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</si>
  <si>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</si>
  <si>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</si>
  <si>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</si>
  <si>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</si>
  <si>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</si>
  <si>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</si>
  <si>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</si>
  <si>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</si>
  <si>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</si>
  <si>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</si>
  <si>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</si>
  <si>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</si>
  <si>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</si>
  <si>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</si>
  <si>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</si>
  <si>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</si>
  <si>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</si>
  <si>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</si>
  <si>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</si>
  <si>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</si>
  <si>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</si>
  <si>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</si>
  <si>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</si>
  <si>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</si>
  <si>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</si>
  <si>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</si>
  <si>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</si>
  <si>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</si>
  <si>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</si>
  <si>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</si>
  <si>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</si>
  <si>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</si>
  <si>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</si>
  <si>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</si>
  <si>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</si>
  <si>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</si>
  <si>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</si>
  <si>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</si>
  <si>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</si>
  <si>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</si>
  <si>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</si>
  <si>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</si>
  <si>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</si>
  <si>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</si>
  <si>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</si>
  <si>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</si>
  <si>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</si>
  <si>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</si>
  <si>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</si>
  <si>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</si>
  <si>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</si>
  <si>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</si>
  <si>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</si>
  <si>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</si>
  <si>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</si>
  <si>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</si>
  <si>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</si>
  <si>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</si>
  <si>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</si>
  <si>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</si>
  <si>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</si>
  <si>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</si>
  <si>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</si>
  <si>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</si>
  <si>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</si>
  <si>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</si>
  <si>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</si>
  <si>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</si>
  <si>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</si>
  <si>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</si>
  <si>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</si>
  <si>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</si>
  <si>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</si>
  <si>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</si>
  <si>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</si>
  <si>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</si>
  <si>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</si>
  <si>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</si>
  <si>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</si>
  <si>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</si>
  <si>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</si>
  <si>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</si>
  <si>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</si>
  <si>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</si>
  <si>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</si>
  <si>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</si>
  <si>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</si>
  <si>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</si>
  <si>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</si>
  <si>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</si>
  <si>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</si>
  <si>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</si>
  <si>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</si>
  <si>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</si>
  <si>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</si>
  <si>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</si>
  <si>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</si>
  <si>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</si>
  <si>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</si>
  <si>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</si>
  <si>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</si>
  <si>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</si>
  <si>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</si>
  <si>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</si>
  <si>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</si>
  <si>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</si>
  <si>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</si>
  <si>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</si>
  <si>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</si>
  <si>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</si>
  <si>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</si>
  <si>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</si>
  <si>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</si>
  <si>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</si>
  <si>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</si>
  <si>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</si>
  <si>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</si>
  <si>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</si>
  <si>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</si>
  <si>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</si>
  <si>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</si>
  <si>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</si>
  <si>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</si>
  <si>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</si>
  <si>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</si>
  <si>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</si>
  <si>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</si>
  <si>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</si>
  <si>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</si>
  <si>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</si>
  <si>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</si>
  <si>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</si>
  <si>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</si>
  <si>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</si>
  <si>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</si>
  <si>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</si>
  <si>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</si>
  <si>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</si>
  <si>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</si>
  <si>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</si>
  <si>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</si>
  <si>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</si>
  <si>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</si>
  <si>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</si>
  <si>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</si>
  <si>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</si>
  <si>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</si>
  <si>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</si>
  <si>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</si>
  <si>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</si>
  <si>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</si>
  <si>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</si>
  <si>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</si>
  <si>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</si>
  <si>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</si>
  <si>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</si>
  <si>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</si>
  <si>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</si>
  <si>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</si>
  <si>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</si>
  <si>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</si>
  <si>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</si>
  <si>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</si>
  <si>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</si>
  <si>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</si>
  <si>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</si>
  <si>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</si>
  <si>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</si>
  <si>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</si>
  <si>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</si>
  <si>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</si>
  <si>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</si>
  <si>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</si>
  <si>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</si>
  <si>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</si>
  <si>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</si>
  <si>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</si>
  <si>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</si>
  <si>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</si>
  <si>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</si>
  <si>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</si>
  <si>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</si>
  <si>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</si>
  <si>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</si>
  <si>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</si>
  <si>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</si>
  <si>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</si>
  <si>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</si>
  <si>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</si>
  <si>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</si>
  <si>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</si>
  <si>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</si>
  <si>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</si>
  <si>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</si>
  <si>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</si>
  <si>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</si>
  <si>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</si>
  <si>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</si>
  <si>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</si>
  <si>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</si>
  <si>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</si>
  <si>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</si>
  <si>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</si>
  <si>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</si>
  <si>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</si>
  <si>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</si>
  <si>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</si>
  <si>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</si>
  <si>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</si>
  <si>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</si>
  <si>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</si>
  <si>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</si>
  <si>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</si>
  <si>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</si>
  <si>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</si>
  <si>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</si>
  <si>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</si>
  <si>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</si>
  <si>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</si>
  <si>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</si>
  <si>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</si>
  <si>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</si>
  <si>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</si>
  <si>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</si>
  <si>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</si>
  <si>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</si>
  <si>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</si>
  <si>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</si>
  <si>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</si>
  <si>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</si>
  <si>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</si>
  <si>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</si>
  <si>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</si>
  <si>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</si>
  <si>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</si>
  <si>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</si>
  <si>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</si>
  <si>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</si>
  <si>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</si>
  <si>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</si>
  <si>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</si>
  <si>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</si>
  <si>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</si>
  <si>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</si>
  <si>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</si>
  <si>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</si>
  <si>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</si>
  <si>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</si>
  <si>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</si>
  <si>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</si>
  <si>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</si>
  <si>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</si>
  <si>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</si>
  <si>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</si>
  <si>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</si>
  <si>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</si>
  <si>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</si>
  <si>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</si>
  <si>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</si>
  <si>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</si>
  <si>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</si>
  <si>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</si>
  <si>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</si>
  <si>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</si>
  <si>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</si>
  <si>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</si>
  <si>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</si>
  <si>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</si>
  <si>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</si>
  <si>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</si>
  <si>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</si>
  <si>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</si>
  <si>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</si>
  <si>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</si>
  <si>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</si>
  <si>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</si>
  <si>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</si>
  <si>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</si>
  <si>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</si>
  <si>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</si>
  <si>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</si>
  <si>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</si>
  <si>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</si>
  <si>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</si>
  <si>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</si>
  <si>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</si>
  <si>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</si>
  <si>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</si>
  <si>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</si>
  <si>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</si>
  <si>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</si>
  <si>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</si>
  <si>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</si>
  <si>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</si>
  <si>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</si>
  <si>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</si>
  <si>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</si>
  <si>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</si>
  <si>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</si>
  <si>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</si>
  <si>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</si>
  <si>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</si>
  <si>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</si>
  <si>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</si>
  <si>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</si>
  <si>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</si>
  <si>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</si>
  <si>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</si>
  <si>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</si>
  <si>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</si>
  <si>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</si>
  <si>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</si>
  <si>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</si>
  <si>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</si>
  <si>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</si>
  <si>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</si>
  <si>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</si>
  <si>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</si>
  <si>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</si>
  <si>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</si>
  <si>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</si>
  <si>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</si>
  <si>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</si>
  <si>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</si>
  <si>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</si>
  <si>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</si>
  <si>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</si>
  <si>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</si>
  <si>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</si>
  <si>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</si>
  <si>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</si>
  <si>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</si>
  <si>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</si>
  <si>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</si>
  <si>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</si>
  <si>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</si>
  <si>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</si>
  <si>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</si>
  <si>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</si>
  <si>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</si>
  <si>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</si>
  <si>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</si>
  <si>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</si>
  <si>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</si>
  <si>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</si>
  <si>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</si>
  <si>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</si>
  <si>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</si>
  <si>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</si>
  <si>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</si>
  <si>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</si>
  <si>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</si>
  <si>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</si>
  <si>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</si>
  <si>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</si>
  <si>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</si>
  <si>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</si>
  <si>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</si>
  <si>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</si>
  <si>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</si>
  <si>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</si>
  <si>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</si>
  <si>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</si>
  <si>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</si>
  <si>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</si>
  <si>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</si>
  <si>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</si>
  <si>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</si>
  <si>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</si>
  <si>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</si>
  <si>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</si>
  <si>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</si>
  <si>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</si>
  <si>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</si>
  <si>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</si>
  <si>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</si>
  <si>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</si>
  <si>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</si>
  <si>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</si>
  <si>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</si>
  <si>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</si>
  <si>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</si>
  <si>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</si>
  <si>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</si>
  <si>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</si>
  <si>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</si>
  <si>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</si>
  <si>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</si>
  <si>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</si>
  <si>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</si>
  <si>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</si>
  <si>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</si>
  <si>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</si>
  <si>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</si>
  <si>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</si>
  <si>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</si>
  <si>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</si>
  <si>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</si>
  <si>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</si>
  <si>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</si>
  <si>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</si>
  <si>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</si>
  <si>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</si>
  <si>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</si>
  <si>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</si>
  <si>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</si>
  <si>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</si>
  <si>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</si>
  <si>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</si>
  <si>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</si>
  <si>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</si>
  <si>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</si>
  <si>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</si>
  <si>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</si>
  <si>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</si>
  <si>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</si>
  <si>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</si>
  <si>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</si>
  <si>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</si>
  <si>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</si>
  <si>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</si>
  <si>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</si>
  <si>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</si>
  <si>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</si>
  <si>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</si>
  <si>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</si>
  <si>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</si>
  <si>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</si>
  <si>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</si>
  <si>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</si>
  <si>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</si>
  <si>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</si>
  <si>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</si>
  <si>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</si>
  <si>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</si>
  <si>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</si>
  <si>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</si>
  <si>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</si>
  <si>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</si>
  <si>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</si>
  <si>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</si>
  <si>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</si>
  <si>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</si>
  <si>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</si>
  <si>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</si>
  <si>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</si>
  <si>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</si>
  <si>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</si>
  <si>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</si>
  <si>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</si>
  <si>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</si>
  <si>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</si>
  <si>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</si>
  <si>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</si>
  <si>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</si>
  <si>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</si>
  <si>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</si>
  <si>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</si>
  <si>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</si>
  <si>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</si>
  <si>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</si>
  <si>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</si>
  <si>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</si>
  <si>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</si>
  <si>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</si>
  <si>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</si>
  <si>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</si>
  <si>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</si>
  <si>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</si>
  <si>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</si>
  <si>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</si>
  <si>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</si>
  <si>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</si>
  <si>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</si>
  <si>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</si>
  <si>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</si>
  <si>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</si>
  <si>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</si>
  <si>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</si>
  <si>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</si>
  <si>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</si>
  <si>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</si>
  <si>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</si>
  <si>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</si>
  <si>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</si>
  <si>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</si>
  <si>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</si>
  <si>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</si>
  <si>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</si>
  <si>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</si>
  <si>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</si>
  <si>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</si>
  <si>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</si>
  <si>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</si>
  <si>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</si>
  <si>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</si>
  <si>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</si>
  <si>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</si>
  <si>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</si>
  <si>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</si>
  <si>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</si>
  <si>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</si>
  <si>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</si>
  <si>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</si>
  <si>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</si>
  <si>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</si>
  <si>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</si>
  <si>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</si>
  <si>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</si>
  <si>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</si>
  <si>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</si>
  <si>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</si>
  <si>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</si>
  <si>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</si>
  <si>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</si>
  <si>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</si>
  <si>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</si>
  <si>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</si>
  <si>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</si>
  <si>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</si>
  <si>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</si>
  <si>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</si>
  <si>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</si>
  <si>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</si>
  <si>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</si>
  <si>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</si>
  <si>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</si>
  <si>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</si>
  <si>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</si>
  <si>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</si>
  <si>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</si>
  <si>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</si>
  <si>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</si>
  <si>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</si>
  <si>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</si>
  <si>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</si>
  <si>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</si>
  <si>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</si>
  <si>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</si>
  <si>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</si>
  <si>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</si>
  <si>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</si>
  <si>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</si>
  <si>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</si>
  <si>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</si>
  <si>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</si>
  <si>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</si>
  <si>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</si>
  <si>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</si>
  <si>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</si>
  <si>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</si>
  <si>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</si>
  <si>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</si>
  <si>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</si>
  <si>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</si>
  <si>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</si>
  <si>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</si>
  <si>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</si>
  <si>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</si>
  <si>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</si>
  <si>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</si>
  <si>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</si>
  <si>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</si>
  <si>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</si>
  <si>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</si>
  <si>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</si>
  <si>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</si>
  <si>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</si>
  <si>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</si>
  <si>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</si>
  <si>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</si>
  <si>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</si>
  <si>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</si>
  <si>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</si>
  <si>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</si>
  <si>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</si>
  <si>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</si>
  <si>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</si>
  <si>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</si>
  <si>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</si>
  <si>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</si>
  <si>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</si>
  <si>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</si>
  <si>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</si>
  <si>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</si>
  <si>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</si>
  <si>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</si>
  <si>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</si>
  <si>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</si>
  <si>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</si>
  <si>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</si>
  <si>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</si>
  <si>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</si>
  <si>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</si>
  <si>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</si>
  <si>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</si>
  <si>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</si>
  <si>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</si>
  <si>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</si>
  <si>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</si>
  <si>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</si>
  <si>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</si>
  <si>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</si>
  <si>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</si>
  <si>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</si>
  <si>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</si>
  <si>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</si>
  <si>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</si>
  <si>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</si>
  <si>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</si>
  <si>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</si>
  <si>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</si>
  <si>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</si>
  <si>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</si>
  <si>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</si>
  <si>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</si>
  <si>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</si>
  <si>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</si>
  <si>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</si>
  <si>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</si>
  <si>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</si>
  <si>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</si>
  <si>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</si>
  <si>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</si>
  <si>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</si>
  <si>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</si>
  <si>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</si>
  <si>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</si>
  <si>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</si>
  <si>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</si>
  <si>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</si>
  <si>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</si>
  <si>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</si>
  <si>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</si>
  <si>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</si>
  <si>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</si>
  <si>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</si>
  <si>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</si>
  <si>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</si>
  <si>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</si>
  <si>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</si>
  <si>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</si>
  <si>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</si>
  <si>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</si>
  <si>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</si>
  <si>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</si>
  <si>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</si>
  <si>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</si>
  <si>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</si>
  <si>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</si>
  <si>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</si>
  <si>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</si>
  <si>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</si>
  <si>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</si>
  <si>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</si>
  <si>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</si>
  <si>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</si>
  <si>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</si>
  <si>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</si>
  <si>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</si>
  <si>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</si>
  <si>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</si>
  <si>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</si>
  <si>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</si>
  <si>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</si>
  <si>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</si>
  <si>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</si>
  <si>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</si>
  <si>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</si>
  <si>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</si>
  <si>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</si>
  <si>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</si>
  <si>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</si>
  <si>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</si>
  <si>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</si>
  <si>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</si>
  <si>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</si>
  <si>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</si>
  <si>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</si>
  <si>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</si>
  <si>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</si>
  <si>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</si>
  <si>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</si>
  <si>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</si>
  <si>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</si>
  <si>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</si>
  <si>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</si>
  <si>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</si>
  <si>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</si>
  <si>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</si>
  <si>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</si>
  <si>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</si>
  <si>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</si>
  <si>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</si>
  <si>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</si>
  <si>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</si>
  <si>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</si>
  <si>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</si>
  <si>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</si>
  <si>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</si>
  <si>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</si>
  <si>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</si>
  <si>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</si>
  <si>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</si>
  <si>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</si>
  <si>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</si>
  <si>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</si>
  <si>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</si>
  <si>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</si>
  <si>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</si>
  <si>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</si>
  <si>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</si>
  <si>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</si>
  <si>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</si>
  <si>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</si>
  <si>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</si>
  <si>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</si>
  <si>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</si>
  <si>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</si>
  <si>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</si>
  <si>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</si>
  <si>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</si>
  <si>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</si>
  <si>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</si>
  <si>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</si>
  <si>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</si>
  <si>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</si>
  <si>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</si>
  <si>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</si>
  <si>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</si>
  <si>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</si>
  <si>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</si>
  <si>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</si>
  <si>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</si>
  <si>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</si>
  <si>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</si>
  <si>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</si>
  <si>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</si>
  <si>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</si>
  <si>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</si>
  <si>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</si>
  <si>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</si>
  <si>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</si>
  <si>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</si>
  <si>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</si>
  <si>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</si>
  <si>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</si>
  <si>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</si>
  <si>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</si>
  <si>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</si>
  <si>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</si>
  <si>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</si>
  <si>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</si>
  <si>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</si>
  <si>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</si>
  <si>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</si>
  <si>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</si>
  <si>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</si>
  <si>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</si>
  <si>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</si>
  <si>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</si>
  <si>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</si>
  <si>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</si>
  <si>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</si>
  <si>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</si>
  <si>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</si>
  <si>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</si>
  <si>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</si>
  <si>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</si>
  <si>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</si>
  <si>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</si>
  <si>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</si>
  <si>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</si>
  <si>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</si>
  <si>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</si>
  <si>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</si>
  <si>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</si>
  <si>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</si>
  <si>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</si>
  <si>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</si>
  <si>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</si>
  <si>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</si>
  <si>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</si>
  <si>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</si>
  <si>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</si>
  <si>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</si>
  <si>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</si>
  <si>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</si>
  <si>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</si>
  <si>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</si>
  <si>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</si>
  <si>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</si>
  <si>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</si>
  <si>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</si>
  <si>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</si>
  <si>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</si>
  <si>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</si>
  <si>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</si>
  <si>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</si>
  <si>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</si>
  <si>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</si>
  <si>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</si>
  <si>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</si>
  <si>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</si>
  <si>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</si>
  <si>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</si>
  <si>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</si>
  <si>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</si>
  <si>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</si>
  <si>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</si>
  <si>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</si>
  <si>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</si>
  <si>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</si>
  <si>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</si>
  <si>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</si>
  <si>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</si>
  <si>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</si>
  <si>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</si>
  <si>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</si>
  <si>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</si>
  <si>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</si>
  <si>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</si>
  <si>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</si>
  <si>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</si>
  <si>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</si>
  <si>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</si>
  <si>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</si>
  <si>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</si>
  <si>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</si>
  <si>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</si>
  <si>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</si>
  <si>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</si>
  <si>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</si>
  <si>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</si>
  <si>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</si>
  <si>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</si>
  <si>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</si>
  <si>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</si>
  <si>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</si>
  <si>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</si>
  <si>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</si>
  <si>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</si>
  <si>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</si>
  <si>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</si>
  <si>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</si>
  <si>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</si>
  <si>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</si>
  <si>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</si>
  <si>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</si>
  <si>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</si>
  <si>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</si>
  <si>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</si>
  <si>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</si>
  <si>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</si>
  <si>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</si>
  <si>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</si>
  <si>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</si>
  <si>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</si>
  <si>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</si>
  <si>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</si>
  <si>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</si>
  <si>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</si>
  <si>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</si>
  <si>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</si>
  <si>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</si>
  <si>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</si>
  <si>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</si>
  <si>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</si>
  <si>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</si>
  <si>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</si>
  <si>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</si>
  <si>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</si>
  <si>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</si>
  <si>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</si>
  <si>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</si>
  <si>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</si>
  <si>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</si>
  <si>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</si>
  <si>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</si>
  <si>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</si>
  <si>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</si>
  <si>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</si>
  <si>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</si>
  <si>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</si>
  <si>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</si>
  <si>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</si>
  <si>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</si>
  <si>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</si>
  <si>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</si>
  <si>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</si>
  <si>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</si>
  <si>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</si>
  <si>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</si>
  <si>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</si>
  <si>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</si>
  <si>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</si>
  <si>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</si>
  <si>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</si>
  <si>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</si>
  <si>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</si>
  <si>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</si>
  <si>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</si>
  <si>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</si>
  <si>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</si>
  <si>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</si>
  <si>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</si>
  <si>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</si>
  <si>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</si>
  <si>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</si>
  <si>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</si>
  <si>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</si>
  <si>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</si>
  <si>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</si>
  <si>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</si>
  <si>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</si>
  <si>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</si>
  <si>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</si>
  <si>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</si>
  <si>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</si>
  <si>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</si>
  <si>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</si>
  <si>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</si>
  <si>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</si>
  <si>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</si>
  <si>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</si>
  <si>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</si>
  <si>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</si>
  <si>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</si>
  <si>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</si>
  <si>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</si>
  <si>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</si>
  <si>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</si>
  <si>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</si>
  <si>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</si>
  <si>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</si>
  <si>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</si>
  <si>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</si>
  <si>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</si>
  <si>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</si>
  <si>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</si>
  <si>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</si>
  <si>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</si>
  <si>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</si>
  <si>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</si>
  <si>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</si>
  <si>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</si>
  <si>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</si>
  <si>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</si>
  <si>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</si>
  <si>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</si>
  <si>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</si>
  <si>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</si>
  <si>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</si>
  <si>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</si>
  <si>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</si>
  <si>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</si>
  <si>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</si>
  <si>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</si>
  <si>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</si>
  <si>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</si>
  <si>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</si>
  <si>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</si>
  <si>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</si>
  <si>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</si>
  <si>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</si>
  <si>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</si>
  <si>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</si>
  <si>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</si>
  <si>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</si>
  <si>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</si>
  <si>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</si>
  <si>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</si>
  <si>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</si>
  <si>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</si>
  <si>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</si>
  <si>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</si>
  <si>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</si>
  <si>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</si>
  <si>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</si>
  <si>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</si>
  <si>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</si>
  <si>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</si>
  <si>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</si>
  <si>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</si>
  <si>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</si>
  <si>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</si>
  <si>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</si>
  <si>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</si>
  <si>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</si>
  <si>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</si>
  <si>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</si>
  <si>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</si>
  <si>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</si>
  <si>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</si>
  <si>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</si>
  <si>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</si>
  <si>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</si>
  <si>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</si>
  <si>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</si>
  <si>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</si>
  <si>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</si>
  <si>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</si>
  <si>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</si>
  <si>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</si>
  <si>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</si>
  <si>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</si>
  <si>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</si>
  <si>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</si>
  <si>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</si>
  <si>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</si>
  <si>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</si>
  <si>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</si>
  <si>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</si>
  <si>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</si>
  <si>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</si>
  <si>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</si>
  <si>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</si>
  <si>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</si>
  <si>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</si>
  <si>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</si>
  <si>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</si>
  <si>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</si>
  <si>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</si>
  <si>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</si>
  <si>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</si>
  <si>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</si>
  <si>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</si>
  <si>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</si>
  <si>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</si>
  <si>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</si>
  <si>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</si>
  <si>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</si>
  <si>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</si>
  <si>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</si>
  <si>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</si>
  <si>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</si>
  <si>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</si>
  <si>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</si>
  <si>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</si>
  <si>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</si>
  <si>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</si>
  <si>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</si>
  <si>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</si>
  <si>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</si>
  <si>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</si>
  <si>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</si>
  <si>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</si>
  <si>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</si>
  <si>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</si>
  <si>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</si>
  <si>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</si>
  <si>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</si>
  <si>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</si>
  <si>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</si>
  <si>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</si>
  <si>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</si>
  <si>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</si>
  <si>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</si>
  <si>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</si>
  <si>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</si>
  <si>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</si>
  <si>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</si>
  <si>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</si>
  <si>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</si>
  <si>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</si>
  <si>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</si>
  <si>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</si>
  <si>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</si>
  <si>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</si>
  <si>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</si>
  <si>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</si>
  <si>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</si>
  <si>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</si>
  <si>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</si>
  <si>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</si>
  <si>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</si>
  <si>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</si>
  <si>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</si>
  <si>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</si>
  <si>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</si>
  <si>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</si>
  <si>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</si>
  <si>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</si>
  <si>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</si>
  <si>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</si>
  <si>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</si>
  <si>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</si>
  <si>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</si>
  <si>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</si>
  <si>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</si>
  <si>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</si>
  <si>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</si>
  <si>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</si>
  <si>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</si>
  <si>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</si>
  <si>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</si>
  <si>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</si>
  <si>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</si>
  <si>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</si>
  <si>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</si>
  <si>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</si>
  <si>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</si>
  <si>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</si>
  <si>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</si>
  <si>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</si>
  <si>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</si>
  <si>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</si>
  <si>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</si>
  <si>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</si>
  <si>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</si>
  <si>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</si>
  <si>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</si>
  <si>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</si>
  <si>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</si>
  <si>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</si>
  <si>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</si>
  <si>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</si>
  <si>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</si>
  <si>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</si>
  <si>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</si>
  <si>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</si>
  <si>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</si>
  <si>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</si>
  <si>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</si>
  <si>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</si>
  <si>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</si>
  <si>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</si>
  <si>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</si>
  <si>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</si>
  <si>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</si>
  <si>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</si>
  <si>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</si>
  <si>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</si>
  <si>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</si>
  <si>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</si>
  <si>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</si>
  <si>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</si>
  <si>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</si>
  <si>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</si>
  <si>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</si>
  <si>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</si>
  <si>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</si>
  <si>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</si>
  <si>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</si>
  <si>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</si>
  <si>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</si>
  <si>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</si>
  <si>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</si>
  <si>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</si>
  <si>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</si>
  <si>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</si>
  <si>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</si>
  <si>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</si>
  <si>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</si>
  <si>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</si>
  <si>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</si>
  <si>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</si>
  <si>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</si>
  <si>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</si>
  <si>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</si>
  <si>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</si>
  <si>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</si>
  <si>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</si>
  <si>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</si>
  <si>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</si>
  <si>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</si>
  <si>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</si>
  <si>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</si>
  <si>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</si>
  <si>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</si>
  <si>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</si>
  <si>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</si>
  <si>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</si>
  <si>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</si>
  <si>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</si>
  <si>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</si>
  <si>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</si>
  <si>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</si>
  <si>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</si>
  <si>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</si>
  <si>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</si>
  <si>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</si>
  <si>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</si>
  <si>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</si>
  <si>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</si>
  <si>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</si>
  <si>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</si>
  <si>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</si>
  <si>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</si>
  <si>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</si>
  <si>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</si>
  <si>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</si>
  <si>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</si>
  <si>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</si>
  <si>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</si>
  <si>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</si>
  <si>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</si>
  <si>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</si>
  <si>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</si>
  <si>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</si>
  <si>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</si>
  <si>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</si>
  <si>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</si>
  <si>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</si>
  <si>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</si>
  <si>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</si>
  <si>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</si>
  <si>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</si>
  <si>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</si>
  <si>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</si>
  <si>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</si>
  <si>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</si>
  <si>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</si>
  <si>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</si>
  <si>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</si>
  <si>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</si>
  <si>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</si>
  <si>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</si>
  <si>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</si>
  <si>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</si>
  <si>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</si>
  <si>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</si>
  <si>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</si>
  <si>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</si>
  <si>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</si>
  <si>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</si>
  <si>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</si>
  <si>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</si>
  <si>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</si>
  <si>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</si>
  <si>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</si>
  <si>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</si>
  <si>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</si>
  <si>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</si>
  <si>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</si>
  <si>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</si>
  <si>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</si>
  <si>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</si>
  <si>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</si>
  <si>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</si>
  <si>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</si>
  <si>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</si>
  <si>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</si>
  <si>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</si>
  <si>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</si>
  <si>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</si>
  <si>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</si>
  <si>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</si>
  <si>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</si>
  <si>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</si>
  <si>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</si>
  <si>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</si>
  <si>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</si>
  <si>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</si>
  <si>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</si>
  <si>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</si>
  <si>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</si>
  <si>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</si>
  <si>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</si>
  <si>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</si>
  <si>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</si>
  <si>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</si>
  <si>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</si>
  <si>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</si>
  <si>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</si>
  <si>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</si>
  <si>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</si>
  <si>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</si>
  <si>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</si>
  <si>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</si>
  <si>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</si>
  <si>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</si>
  <si>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</si>
  <si>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</si>
  <si>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</si>
  <si>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</si>
  <si>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</si>
  <si>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</si>
  <si>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</si>
  <si>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</si>
  <si>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</si>
  <si>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</si>
  <si>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</si>
  <si>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</si>
  <si>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</si>
  <si>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</si>
  <si>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</si>
  <si>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</si>
  <si>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</si>
  <si>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</si>
  <si>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</si>
  <si>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</si>
  <si>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</si>
  <si>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</si>
  <si>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</si>
  <si>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</si>
  <si>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</si>
  <si>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</si>
  <si>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</si>
  <si>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</si>
  <si>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</si>
  <si>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</si>
  <si>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</si>
  <si>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</si>
  <si>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</si>
  <si>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</si>
  <si>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</si>
  <si>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</si>
  <si>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</si>
  <si>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</si>
  <si>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</si>
  <si>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</si>
  <si>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</si>
  <si>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</si>
  <si>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</si>
  <si>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</si>
  <si>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</si>
  <si>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</si>
  <si>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</si>
  <si>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</si>
  <si>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</si>
  <si>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</si>
  <si>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</si>
  <si>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</si>
  <si>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</si>
  <si>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</si>
  <si>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</si>
  <si>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</si>
  <si>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</si>
  <si>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</si>
  <si>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</si>
  <si>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</si>
  <si>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</si>
  <si>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</si>
  <si>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</si>
  <si>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</si>
  <si>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</si>
  <si>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</si>
  <si>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</si>
  <si>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</si>
  <si>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</si>
  <si>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</si>
  <si>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</si>
  <si>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</si>
  <si>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</si>
  <si>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</si>
  <si>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</si>
  <si>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</si>
  <si>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</si>
  <si>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</si>
  <si>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</si>
  <si>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</si>
  <si>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</si>
  <si>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</si>
  <si>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</si>
  <si>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</si>
  <si>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</si>
  <si>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</si>
  <si>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</si>
  <si>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</si>
  <si>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</si>
  <si>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</si>
  <si>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</si>
  <si>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</si>
  <si>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</si>
  <si>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</si>
  <si>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</si>
  <si>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</si>
  <si>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</si>
  <si>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</si>
  <si>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</si>
  <si>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</si>
  <si>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</si>
  <si>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</si>
  <si>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</si>
  <si>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</si>
  <si>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</si>
  <si>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</si>
  <si>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</si>
  <si>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</si>
  <si>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</si>
  <si>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</si>
  <si>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</si>
  <si>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</si>
  <si>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</si>
  <si>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</si>
  <si>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</si>
  <si>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</si>
  <si>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</si>
  <si>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</si>
  <si>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</si>
  <si>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</si>
  <si>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</si>
  <si>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</si>
  <si>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</si>
  <si>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</si>
  <si>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</si>
  <si>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</si>
  <si>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</si>
  <si>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</si>
  <si>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</si>
  <si>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</si>
  <si>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</si>
  <si>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</si>
  <si>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</si>
  <si>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</si>
  <si>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</si>
  <si>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</si>
  <si>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</si>
  <si>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</si>
  <si>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</si>
  <si>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</si>
  <si>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</si>
  <si>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</si>
  <si>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</si>
  <si>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</si>
  <si>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</si>
  <si>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</si>
  <si>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</si>
  <si>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</si>
  <si>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</si>
  <si>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</si>
  <si>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</si>
  <si>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</si>
  <si>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</si>
  <si>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</si>
  <si>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</si>
  <si>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</si>
  <si>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</si>
  <si>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</si>
  <si>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</si>
  <si>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</si>
  <si>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</si>
  <si>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</si>
  <si>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</si>
  <si>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</si>
  <si>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</si>
  <si>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</si>
  <si>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</si>
  <si>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</si>
  <si>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</si>
  <si>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</si>
  <si>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</si>
  <si>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</si>
  <si>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</si>
  <si>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</si>
  <si>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</si>
  <si>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</si>
  <si>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</si>
  <si>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</si>
  <si>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</si>
  <si>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</si>
  <si>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</si>
  <si>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</si>
  <si>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</si>
  <si>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</si>
  <si>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</si>
  <si>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</si>
  <si>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</si>
  <si>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</si>
  <si>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</si>
  <si>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</si>
  <si>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</si>
  <si>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</si>
  <si>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</si>
  <si>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</si>
  <si>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</si>
  <si>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</si>
  <si>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</si>
  <si>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</si>
  <si>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</si>
  <si>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</si>
  <si>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</si>
  <si>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</si>
  <si>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</si>
  <si>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</si>
  <si>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</si>
  <si>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</si>
  <si>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</si>
  <si>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</si>
  <si>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</si>
  <si>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</si>
  <si>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</si>
  <si>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</si>
  <si>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</si>
  <si>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</si>
  <si>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</si>
  <si>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</si>
  <si>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</si>
  <si>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</si>
  <si>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</si>
  <si>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</si>
  <si>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</si>
  <si>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</si>
  <si>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</si>
  <si>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</si>
  <si>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</si>
  <si>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</si>
  <si>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</si>
  <si>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</si>
  <si>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</si>
  <si>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</si>
  <si>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</si>
  <si>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</si>
  <si>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</si>
  <si>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</si>
  <si>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</si>
  <si>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</si>
  <si>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</si>
  <si>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</si>
  <si>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</si>
  <si>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</si>
  <si>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</si>
  <si>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</si>
  <si>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</si>
  <si>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</si>
  <si>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</si>
  <si>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</si>
  <si>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</si>
  <si>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</si>
  <si>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</si>
  <si>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</si>
  <si>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</si>
  <si>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</si>
  <si>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</si>
  <si>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</si>
  <si>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</si>
  <si>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</si>
  <si>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</si>
  <si>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</si>
  <si>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</si>
  <si>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</si>
  <si>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</si>
  <si>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</si>
  <si>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</si>
  <si>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</si>
  <si>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</si>
  <si>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</si>
  <si>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</si>
  <si>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</si>
  <si>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</si>
  <si>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</si>
  <si>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</si>
  <si>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</si>
  <si>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</si>
  <si>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</si>
  <si>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</si>
  <si>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</si>
  <si>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</si>
  <si>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</si>
  <si>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</si>
  <si>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</si>
  <si>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</si>
  <si>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</si>
  <si>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</si>
  <si>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</si>
  <si>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</si>
  <si>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</si>
  <si>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</si>
  <si>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</si>
  <si>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</si>
  <si>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</si>
  <si>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</si>
  <si>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</si>
  <si>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</si>
  <si>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</si>
  <si>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</si>
  <si>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</si>
  <si>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</si>
  <si>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</si>
  <si>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</si>
  <si>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</si>
  <si>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</si>
  <si>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</si>
  <si>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</si>
  <si>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</si>
  <si>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</si>
  <si>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</si>
  <si>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</si>
  <si>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</si>
  <si>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</si>
  <si>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</si>
  <si>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</si>
  <si>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</si>
  <si>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</si>
  <si>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</si>
  <si>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</si>
  <si>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</si>
  <si>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</si>
  <si>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</si>
  <si>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</si>
  <si>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</si>
  <si>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</si>
  <si>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</si>
  <si>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</si>
  <si>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</si>
  <si>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</si>
  <si>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</si>
  <si>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</si>
  <si>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</si>
  <si>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</si>
  <si>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</si>
  <si>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</si>
  <si>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</si>
  <si>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</si>
  <si>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</si>
  <si>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</si>
  <si>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</si>
  <si>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</si>
  <si>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</si>
  <si>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</si>
  <si>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</si>
  <si>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</si>
  <si>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</si>
  <si>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</si>
  <si>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</si>
  <si>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</si>
  <si>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</si>
  <si>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</si>
  <si>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</si>
  <si>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</si>
  <si>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</si>
  <si>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</si>
  <si>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</si>
  <si>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</si>
  <si>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</si>
  <si>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</si>
  <si>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</si>
  <si>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</si>
  <si>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</si>
  <si>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</si>
  <si>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</si>
  <si>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</si>
  <si>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</si>
  <si>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</si>
  <si>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</si>
  <si>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</si>
  <si>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</si>
  <si>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</si>
  <si>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</si>
  <si>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</si>
  <si>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</si>
  <si>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</si>
  <si>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</si>
  <si>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</si>
  <si>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</si>
  <si>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</si>
  <si>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</si>
  <si>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</si>
  <si>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</si>
  <si>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</si>
  <si>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</si>
  <si>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</si>
  <si>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</si>
  <si>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</si>
  <si>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</si>
  <si>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</si>
  <si>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</si>
  <si>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</si>
  <si>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</si>
  <si>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</si>
  <si>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</si>
  <si>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</si>
  <si>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</si>
  <si>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</si>
  <si>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</si>
  <si>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</si>
  <si>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</si>
  <si>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</si>
  <si>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</si>
  <si>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</si>
  <si>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</si>
  <si>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</si>
  <si>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</si>
  <si>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</si>
  <si>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</si>
  <si>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</si>
  <si>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</si>
  <si>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</si>
  <si>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</si>
  <si>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</si>
  <si>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</si>
  <si>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</si>
  <si>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</si>
  <si>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</si>
  <si>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</si>
  <si>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</si>
  <si>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</si>
  <si>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</si>
  <si>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</si>
  <si>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</si>
  <si>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</si>
  <si>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</si>
  <si>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</si>
  <si>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</si>
  <si>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</si>
  <si>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</si>
  <si>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</si>
  <si>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</si>
  <si>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</si>
  <si>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</si>
  <si>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</si>
  <si>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</si>
  <si>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</si>
  <si>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</si>
  <si>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</si>
  <si>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</si>
  <si>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</si>
  <si>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</si>
  <si>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</si>
  <si>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</si>
  <si>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</si>
  <si>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</si>
  <si>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</si>
  <si>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</si>
  <si>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</si>
  <si>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</si>
  <si>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</si>
  <si>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</si>
  <si>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</si>
  <si>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</si>
  <si>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</si>
  <si>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</si>
  <si>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</si>
  <si>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</si>
  <si>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</si>
  <si>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</si>
  <si>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</si>
  <si>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</si>
  <si>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</si>
  <si>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</si>
  <si>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</si>
  <si>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</si>
  <si>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</si>
  <si>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</si>
  <si>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</si>
  <si>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</si>
  <si>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</si>
  <si>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</si>
  <si>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</si>
  <si>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</si>
  <si>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</si>
  <si>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</si>
  <si>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</si>
  <si>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</si>
  <si>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</si>
  <si>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</si>
  <si>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</si>
  <si>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</si>
  <si>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</si>
  <si>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</si>
  <si>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</si>
  <si>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</si>
  <si>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</si>
  <si>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</si>
  <si>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</si>
  <si>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</si>
  <si>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</si>
  <si>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</si>
  <si>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</si>
  <si>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</si>
  <si>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</si>
  <si>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</si>
  <si>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</si>
  <si>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</si>
  <si>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</si>
  <si>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</si>
  <si>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</si>
  <si>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</si>
  <si>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</si>
  <si>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</si>
  <si>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</si>
  <si>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</si>
  <si>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</si>
  <si>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</si>
  <si>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</si>
  <si>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</si>
  <si>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</si>
  <si>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</si>
  <si>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</si>
  <si>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</si>
  <si>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</si>
  <si>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</si>
  <si>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</si>
  <si>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</si>
  <si>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</si>
  <si>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</si>
  <si>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</si>
  <si>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</si>
  <si>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</si>
  <si>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</si>
  <si>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</si>
  <si>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</si>
  <si>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</si>
  <si>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</si>
  <si>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</si>
  <si>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</si>
  <si>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</si>
  <si>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</si>
  <si>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</si>
  <si>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</si>
  <si>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</si>
  <si>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</si>
  <si>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</si>
  <si>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</si>
  <si>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</si>
  <si>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</si>
  <si>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</si>
  <si>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</si>
  <si>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</si>
  <si>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</si>
  <si>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</si>
  <si>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</si>
  <si>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</si>
  <si>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</si>
  <si>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</si>
  <si>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</si>
  <si>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</si>
  <si>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</si>
  <si>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</si>
  <si>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</si>
  <si>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</si>
  <si>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</si>
  <si>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</si>
  <si>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</si>
  <si>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</si>
  <si>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</si>
  <si>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</si>
  <si>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</si>
  <si>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</si>
  <si>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</si>
  <si>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</si>
  <si>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</si>
  <si>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</si>
  <si>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</si>
  <si>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</si>
  <si>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</si>
  <si>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</si>
  <si>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</si>
  <si>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</si>
  <si>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</si>
  <si>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</si>
  <si>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</si>
  <si>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</si>
  <si>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</si>
  <si>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</si>
  <si>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</si>
  <si>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</si>
  <si>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</si>
  <si>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</si>
  <si>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</si>
  <si>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</si>
  <si>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</si>
  <si>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</si>
  <si>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</si>
  <si>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</si>
  <si>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</si>
  <si>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</si>
  <si>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</si>
  <si>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</si>
  <si>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</si>
  <si>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</si>
  <si>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</si>
  <si>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</si>
  <si>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</si>
  <si>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</si>
  <si>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</si>
  <si>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</si>
  <si>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</si>
  <si>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</si>
  <si>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</si>
  <si>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</si>
  <si>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</si>
  <si>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</si>
  <si>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</si>
  <si>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</si>
  <si>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</si>
  <si>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</si>
  <si>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</si>
  <si>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</si>
  <si>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</si>
  <si>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</si>
  <si>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</si>
  <si>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</si>
  <si>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</si>
  <si>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</si>
  <si>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</si>
  <si>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</si>
  <si>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</si>
  <si>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</si>
  <si>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</si>
  <si>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</si>
  <si>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</si>
  <si>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</si>
  <si>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</si>
  <si>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</si>
  <si>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</si>
  <si>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</si>
  <si>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</si>
  <si>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</si>
  <si>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</si>
  <si>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</si>
  <si>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</si>
  <si>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</si>
  <si>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</si>
  <si>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</si>
  <si>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</si>
  <si>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</si>
  <si>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</si>
  <si>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</si>
  <si>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</si>
  <si>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</si>
  <si>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</si>
  <si>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</si>
  <si>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</si>
  <si>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</si>
  <si>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</si>
  <si>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</si>
  <si>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</si>
  <si>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</si>
  <si>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</si>
  <si>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</si>
  <si>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</si>
  <si>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</si>
  <si>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</si>
  <si>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</si>
  <si>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</si>
  <si>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</si>
  <si>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</si>
  <si>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</si>
  <si>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</si>
  <si>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</si>
  <si>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</si>
  <si>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</si>
  <si>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</si>
  <si>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</si>
  <si>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</si>
  <si>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</si>
  <si>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</si>
  <si>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</si>
  <si>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</si>
  <si>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</si>
  <si>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</si>
  <si>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</si>
  <si>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</si>
  <si>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</si>
  <si>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</si>
  <si>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</si>
  <si>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</si>
  <si>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</si>
  <si>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</si>
  <si>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</si>
  <si>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</si>
  <si>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</si>
  <si>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</si>
  <si>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</si>
  <si>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</si>
  <si>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</si>
  <si>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</si>
  <si>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</si>
  <si>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</si>
  <si>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</si>
  <si>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</si>
  <si>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</si>
  <si>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</si>
  <si>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</si>
  <si>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</si>
  <si>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</si>
  <si>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</si>
  <si>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</si>
  <si>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</si>
  <si>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</si>
  <si>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</si>
  <si>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</si>
  <si>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</si>
  <si>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</si>
  <si>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</si>
  <si>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</si>
  <si>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</si>
  <si>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</si>
  <si>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</si>
  <si>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</si>
  <si>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</si>
  <si>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</si>
  <si>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</si>
  <si>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</si>
  <si>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</si>
  <si>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</si>
  <si>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</si>
  <si>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</si>
  <si>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</si>
  <si>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</si>
  <si>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</si>
  <si>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</si>
  <si>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</si>
  <si>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</si>
  <si>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</si>
  <si>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</si>
  <si>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</si>
  <si>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</si>
  <si>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</si>
  <si>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</si>
  <si>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</si>
  <si>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</si>
  <si>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</si>
  <si>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</si>
  <si>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</si>
  <si>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</si>
  <si>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</si>
  <si>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</si>
  <si>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</si>
  <si>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</si>
  <si>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</si>
  <si>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</si>
  <si>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</si>
  <si>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</si>
  <si>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</si>
  <si>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</si>
  <si>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</si>
  <si>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</si>
  <si>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</si>
  <si>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</si>
  <si>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</si>
  <si>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</si>
  <si>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</si>
  <si>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</si>
  <si>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</si>
  <si>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</si>
  <si>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</si>
  <si>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</si>
  <si>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</si>
  <si>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</si>
  <si>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</si>
  <si>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</si>
  <si>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</si>
  <si>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</si>
  <si>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</si>
  <si>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</si>
  <si>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</si>
  <si>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</si>
  <si>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</si>
  <si>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</si>
  <si>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</si>
  <si>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</si>
  <si>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</si>
  <si>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</si>
  <si>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</si>
  <si>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</si>
  <si>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</si>
  <si>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</si>
  <si>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</si>
  <si>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</si>
  <si>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</si>
  <si>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</si>
  <si>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</si>
  <si>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</si>
  <si>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</si>
  <si>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</si>
  <si>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</si>
  <si>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</si>
  <si>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</si>
  <si>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</si>
  <si>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</si>
  <si>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</si>
  <si>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</si>
  <si>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</si>
  <si>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</si>
  <si>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</si>
  <si>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</si>
  <si>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</si>
  <si>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</si>
  <si>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</si>
  <si>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</si>
  <si>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</si>
  <si>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</si>
  <si>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</si>
  <si>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</si>
  <si>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</si>
  <si>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</si>
  <si>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</si>
  <si>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</si>
  <si>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</si>
  <si>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</si>
  <si>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</si>
  <si>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</si>
  <si>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</si>
  <si>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</si>
  <si>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</si>
  <si>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</si>
  <si>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</si>
  <si>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</si>
  <si>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</si>
  <si>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</si>
  <si>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</si>
  <si>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</si>
  <si>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</si>
  <si>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</si>
  <si>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</si>
  <si>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</si>
  <si>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</si>
  <si>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</si>
  <si>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</si>
  <si>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</si>
  <si>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</si>
  <si>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</si>
  <si>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</si>
  <si>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</si>
  <si>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</si>
  <si>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</si>
  <si>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</si>
  <si>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</si>
  <si>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</si>
  <si>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</si>
  <si>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</si>
  <si>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</si>
  <si>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</si>
  <si>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</si>
  <si>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</si>
  <si>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</si>
  <si>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</si>
  <si>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</si>
  <si>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</si>
  <si>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</si>
  <si>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</si>
  <si>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</si>
  <si>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</si>
  <si>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</si>
  <si>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</si>
  <si>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</si>
  <si>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</si>
  <si>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</si>
  <si>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</si>
  <si>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</si>
  <si>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</si>
  <si>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</si>
  <si>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</si>
  <si>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</si>
  <si>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</si>
  <si>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</si>
  <si>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</si>
  <si>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</si>
  <si>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</si>
  <si>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</si>
  <si>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</si>
  <si>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</si>
  <si>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</si>
  <si>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</si>
  <si>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</si>
  <si>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</si>
  <si>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</si>
  <si>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</si>
  <si>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</si>
  <si>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</si>
  <si>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</si>
  <si>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</si>
  <si>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</si>
  <si>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</si>
  <si>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</si>
  <si>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</si>
  <si>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</si>
  <si>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</si>
  <si>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</si>
  <si>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</si>
  <si>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</si>
  <si>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</si>
  <si>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</si>
  <si>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</si>
  <si>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</si>
  <si>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</si>
  <si>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</si>
  <si>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</si>
  <si>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</si>
  <si>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</si>
  <si>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</si>
  <si>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</si>
  <si>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</si>
  <si>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</si>
  <si>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</si>
  <si>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</si>
  <si>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</si>
  <si>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</si>
  <si>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</si>
  <si>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</si>
  <si>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</si>
  <si>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</si>
  <si>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</si>
  <si>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</si>
  <si>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</si>
  <si>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</si>
  <si>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</si>
  <si>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</si>
  <si>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</si>
  <si>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</si>
  <si>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</si>
  <si>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</si>
  <si>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</si>
  <si>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</si>
  <si>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</si>
  <si>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</si>
  <si>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</si>
  <si>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</si>
  <si>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</si>
  <si>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</si>
  <si>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</si>
  <si>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</si>
  <si>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</si>
  <si>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</si>
  <si>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</si>
  <si>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</si>
  <si>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</si>
  <si>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</si>
  <si>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</si>
  <si>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</si>
  <si>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</si>
  <si>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</si>
  <si>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</si>
  <si>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</si>
  <si>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</si>
  <si>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</si>
  <si>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</si>
  <si>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</si>
  <si>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</si>
  <si>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</si>
  <si>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</si>
  <si>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</si>
  <si>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</si>
  <si>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</si>
  <si>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</si>
  <si>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</si>
  <si>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</si>
  <si>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</si>
  <si>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</si>
  <si>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</si>
  <si>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</si>
  <si>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</si>
  <si>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</si>
  <si>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</si>
  <si>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</si>
  <si>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</si>
  <si>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</si>
  <si>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</si>
  <si>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</si>
  <si>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</si>
  <si>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</si>
  <si>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</si>
  <si>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</si>
  <si>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</si>
  <si>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</si>
  <si>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</si>
  <si>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</si>
  <si>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</si>
  <si>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</si>
  <si>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</si>
  <si>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</si>
  <si>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</si>
  <si>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</si>
  <si>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</si>
  <si>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</si>
  <si>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</si>
  <si>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</si>
  <si>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</si>
  <si>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</si>
  <si>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</si>
  <si>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</si>
  <si>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</si>
  <si>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</si>
  <si>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</si>
  <si>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</si>
  <si>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</si>
  <si>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</si>
  <si>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</si>
  <si>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</si>
  <si>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</si>
  <si>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</si>
  <si>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</si>
  <si>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</si>
  <si>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</si>
  <si>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</si>
  <si>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</si>
  <si>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</si>
  <si>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</si>
  <si>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</si>
  <si>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</si>
  <si>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</si>
  <si>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</si>
  <si>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</si>
  <si>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</si>
  <si>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</si>
  <si>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</si>
  <si>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</si>
  <si>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</si>
  <si>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</si>
  <si>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</si>
  <si>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</si>
  <si>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</si>
  <si>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</si>
  <si>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</si>
  <si>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</si>
  <si>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</si>
  <si>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</si>
  <si>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</si>
  <si>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</si>
  <si>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</si>
  <si>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</si>
  <si>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</si>
  <si>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</si>
  <si>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</si>
  <si>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</si>
  <si>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</si>
  <si>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</si>
  <si>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</si>
  <si>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</si>
  <si>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</si>
  <si>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</si>
  <si>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</si>
  <si>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</si>
  <si>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</si>
  <si>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</si>
  <si>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</si>
  <si>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</si>
  <si>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</si>
  <si>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</si>
  <si>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</si>
  <si>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</si>
  <si>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</si>
  <si>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</si>
  <si>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</si>
  <si>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</si>
  <si>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</si>
  <si>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</si>
  <si>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</si>
  <si>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</si>
  <si>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</si>
  <si>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</si>
  <si>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</si>
  <si>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</si>
  <si>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</si>
  <si>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</si>
  <si>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</si>
  <si>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</si>
  <si>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</si>
  <si>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</si>
  <si>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</si>
  <si>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</si>
  <si>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</si>
  <si>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</si>
  <si>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</si>
  <si>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</si>
  <si>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</si>
  <si>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</si>
  <si>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</si>
  <si>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</si>
  <si>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</si>
  <si>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</si>
  <si>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</si>
  <si>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</si>
  <si>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</si>
  <si>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</si>
  <si>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</si>
  <si>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</si>
  <si>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</si>
  <si>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</si>
  <si>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</si>
  <si>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</si>
  <si>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</si>
  <si>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</si>
  <si>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</si>
  <si>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</si>
  <si>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</si>
  <si>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</si>
  <si>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</si>
  <si>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</si>
  <si>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</si>
  <si>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</si>
  <si>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</si>
  <si>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</si>
  <si>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</si>
  <si>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</si>
  <si>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</si>
  <si>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</si>
  <si>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</si>
  <si>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</si>
  <si>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</si>
  <si>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</si>
  <si>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</si>
  <si>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</si>
  <si>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</si>
  <si>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</si>
  <si>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</si>
  <si>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</si>
  <si>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</si>
  <si>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</si>
  <si>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</si>
  <si>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</si>
  <si>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</si>
  <si>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</si>
  <si>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</si>
  <si>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</si>
  <si>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</si>
  <si>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</si>
  <si>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</si>
  <si>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</si>
  <si>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</si>
  <si>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</si>
  <si>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</si>
  <si>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</si>
  <si>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</si>
  <si>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</si>
  <si>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</si>
  <si>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</si>
  <si>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</si>
  <si>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</si>
  <si>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</si>
  <si>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</si>
  <si>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</si>
  <si>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</si>
  <si>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</si>
  <si>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</si>
  <si>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</si>
  <si>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</si>
  <si>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</si>
  <si>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</si>
  <si>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</si>
  <si>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</si>
  <si>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</si>
  <si>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</si>
  <si>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</si>
  <si>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</si>
  <si>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</si>
  <si>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</si>
  <si>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</si>
  <si>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</si>
  <si>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</si>
  <si>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</si>
  <si>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</si>
  <si>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</si>
  <si>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</si>
  <si>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</si>
  <si>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</si>
  <si>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</si>
  <si>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</si>
  <si>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</si>
  <si>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</si>
  <si>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</si>
  <si>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</si>
  <si>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</si>
  <si>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</si>
  <si>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</si>
  <si>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</si>
  <si>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</si>
  <si>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</si>
  <si>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</si>
  <si>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</si>
  <si>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</si>
  <si>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</si>
  <si>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</si>
  <si>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</si>
  <si>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</si>
  <si>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</si>
  <si>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</si>
  <si>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</si>
  <si>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</si>
  <si>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</si>
  <si>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</si>
  <si>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</si>
  <si>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</si>
  <si>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</si>
  <si>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</si>
  <si>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</si>
  <si>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</si>
  <si>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</si>
  <si>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</si>
  <si>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</si>
  <si>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</si>
  <si>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</si>
  <si>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</si>
  <si>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</si>
  <si>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</si>
  <si>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</si>
  <si>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</si>
  <si>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</si>
  <si>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</si>
  <si>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</si>
  <si>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</si>
  <si>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</si>
  <si>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</si>
  <si>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</si>
  <si>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</si>
  <si>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</si>
  <si>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</si>
  <si>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</si>
  <si>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</si>
  <si>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</si>
  <si>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</si>
  <si>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</si>
  <si>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</si>
  <si>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</si>
  <si>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</si>
  <si>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</si>
  <si>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</si>
  <si>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</si>
  <si>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</si>
  <si>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</si>
  <si>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</si>
  <si>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</si>
  <si>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</si>
  <si>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</si>
  <si>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</si>
  <si>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</si>
  <si>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</si>
  <si>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</si>
  <si>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</si>
  <si>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</si>
  <si>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</si>
  <si>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</si>
  <si>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</si>
  <si>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</si>
  <si>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</si>
  <si>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</si>
  <si>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</si>
  <si>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</si>
  <si>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</si>
  <si>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</si>
  <si>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</si>
  <si>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</si>
  <si>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</si>
  <si>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</si>
  <si>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</si>
  <si>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</si>
  <si>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</si>
  <si>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</si>
  <si>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</si>
  <si>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</si>
  <si>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</si>
  <si>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</si>
  <si>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</si>
  <si>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</si>
  <si>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</si>
  <si>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</si>
  <si>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</si>
  <si>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</si>
  <si>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</si>
  <si>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</si>
  <si>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</si>
  <si>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</si>
  <si>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</si>
  <si>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</si>
  <si>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</si>
  <si>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</si>
  <si>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</si>
  <si>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</si>
  <si>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</si>
  <si>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</si>
  <si>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</si>
  <si>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</si>
  <si>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</si>
  <si>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</si>
  <si>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</si>
  <si>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</si>
  <si>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</si>
  <si>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</si>
  <si>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</si>
  <si>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</si>
  <si>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</si>
  <si>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</si>
  <si>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</si>
  <si>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</si>
  <si>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</si>
  <si>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</si>
  <si>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</si>
  <si>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</si>
  <si>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</si>
  <si>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</si>
  <si>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</si>
  <si>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</si>
  <si>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</si>
  <si>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</si>
  <si>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</si>
  <si>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</si>
  <si>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</si>
  <si>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</si>
  <si>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</si>
  <si>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</si>
  <si>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</si>
  <si>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</si>
  <si>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</si>
  <si>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</si>
  <si>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</si>
  <si>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</si>
  <si>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</si>
  <si>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</si>
  <si>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</si>
  <si>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</si>
  <si>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</si>
  <si>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</si>
  <si>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</si>
  <si>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</si>
  <si>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</si>
  <si>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</si>
  <si>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</si>
  <si>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</si>
  <si>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</si>
  <si>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</si>
  <si>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</si>
  <si>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</si>
  <si>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</si>
  <si>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</si>
  <si>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</si>
  <si>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</si>
  <si>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</si>
  <si>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</si>
  <si>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</si>
  <si>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</si>
  <si>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</si>
  <si>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</si>
  <si>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</si>
  <si>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</si>
  <si>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</si>
  <si>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</si>
  <si>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</si>
  <si>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</si>
  <si>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</si>
  <si>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</si>
  <si>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</si>
  <si>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</si>
  <si>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</si>
  <si>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</si>
  <si>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</si>
  <si>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</si>
  <si>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</si>
  <si>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</si>
  <si>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</si>
  <si>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</si>
  <si>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</si>
  <si>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</si>
  <si>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</si>
  <si>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</si>
  <si>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</si>
  <si>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</si>
  <si>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</si>
  <si>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</si>
  <si>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</si>
  <si>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</si>
  <si>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</si>
  <si>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</si>
  <si>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</si>
  <si>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</si>
  <si>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</si>
  <si>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</si>
  <si>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</si>
  <si>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</si>
  <si>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</si>
  <si>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</si>
  <si>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</si>
  <si>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</si>
  <si>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</si>
  <si>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</si>
  <si>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</si>
  <si>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</si>
  <si>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</si>
  <si>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</si>
  <si>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</si>
  <si>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</si>
  <si>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</si>
  <si>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</si>
  <si>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</si>
  <si>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</si>
  <si>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</si>
  <si>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</si>
  <si>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</si>
  <si>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</si>
  <si>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</si>
  <si>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</si>
  <si>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</si>
  <si>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</si>
  <si>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</si>
  <si>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</si>
  <si>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</si>
  <si>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</si>
  <si>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</si>
  <si>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</si>
  <si>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</si>
  <si>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</si>
  <si>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</si>
  <si>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</si>
  <si>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</si>
  <si>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</si>
  <si>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</si>
  <si>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</si>
  <si>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</si>
  <si>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</si>
  <si>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</si>
  <si>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</si>
  <si>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</si>
  <si>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</si>
  <si>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</si>
  <si>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</si>
  <si>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</si>
  <si>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</si>
  <si>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</si>
  <si>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</si>
  <si>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</si>
  <si>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</si>
  <si>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</si>
  <si>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</si>
  <si>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</si>
  <si>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</si>
  <si>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</si>
  <si>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</si>
  <si>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</si>
  <si>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</si>
  <si>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</si>
  <si>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</si>
  <si>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</si>
  <si>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</si>
  <si>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</si>
  <si>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</si>
  <si>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</si>
  <si>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</si>
  <si>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</si>
  <si>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</si>
  <si>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</si>
  <si>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</si>
  <si>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</si>
  <si>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</si>
  <si>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</si>
  <si>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</si>
  <si>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</si>
  <si>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</si>
  <si>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</si>
  <si>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</si>
  <si>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</si>
  <si>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</si>
  <si>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</si>
  <si>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</si>
  <si>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</si>
  <si>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</si>
  <si>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</si>
  <si>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</si>
  <si>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</si>
  <si>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</si>
  <si>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</si>
  <si>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</si>
  <si>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</si>
  <si>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</si>
  <si>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</si>
  <si>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</si>
  <si>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</si>
  <si>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</si>
  <si>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</si>
  <si>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</si>
  <si>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</si>
  <si>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</si>
  <si>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</si>
  <si>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</si>
  <si>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</si>
  <si>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</si>
  <si>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</si>
  <si>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</si>
  <si>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</si>
  <si>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</si>
  <si>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</si>
  <si>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</si>
  <si>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</si>
  <si>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</si>
  <si>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</si>
  <si>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</si>
  <si>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</si>
  <si>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</si>
  <si>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</si>
  <si>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</si>
  <si>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</si>
  <si>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</si>
  <si>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</si>
  <si>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</si>
  <si>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</si>
  <si>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</si>
  <si>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</si>
  <si>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</si>
  <si>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</si>
  <si>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</si>
  <si>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</si>
  <si>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</si>
  <si>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</si>
  <si>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</si>
  <si>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</si>
  <si>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</si>
  <si>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</si>
  <si>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</si>
  <si>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</si>
  <si>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</si>
  <si>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</si>
  <si>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</si>
  <si>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</si>
  <si>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</si>
  <si>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</si>
  <si>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</si>
  <si>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</si>
  <si>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</si>
  <si>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</si>
  <si>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</si>
  <si>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</si>
  <si>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</si>
  <si>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</si>
  <si>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</si>
  <si>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</si>
  <si>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</si>
  <si>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</si>
  <si>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</si>
  <si>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</si>
  <si>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</si>
  <si>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</si>
  <si>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</si>
  <si>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</si>
  <si>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</si>
  <si>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</si>
  <si>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</si>
  <si>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</si>
  <si>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</si>
  <si>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</si>
  <si>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</si>
  <si>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</si>
  <si>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</si>
  <si>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</si>
  <si>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</si>
  <si>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</si>
  <si>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</si>
  <si>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</si>
  <si>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</si>
  <si>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</si>
  <si>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</si>
  <si>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</si>
  <si>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</si>
  <si>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</si>
  <si>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</si>
  <si>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</si>
  <si>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</si>
  <si>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</si>
  <si>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</si>
  <si>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</si>
  <si>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</si>
  <si>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</si>
  <si>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</si>
  <si>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</si>
  <si>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</si>
  <si>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</si>
  <si>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</si>
  <si>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</si>
  <si>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</si>
  <si>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</si>
  <si>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</si>
  <si>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</si>
  <si>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</si>
  <si>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</si>
  <si>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</si>
  <si>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</si>
  <si>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</si>
  <si>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</si>
  <si>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</si>
  <si>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</si>
  <si>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</si>
  <si>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</si>
  <si>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</si>
  <si>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</si>
  <si>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</si>
  <si>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</si>
  <si>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</si>
  <si>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</si>
  <si>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</si>
  <si>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</si>
  <si>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</si>
  <si>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</si>
  <si>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</si>
  <si>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</si>
  <si>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</si>
  <si>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</si>
  <si>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</si>
  <si>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</si>
  <si>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</si>
  <si>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</si>
  <si>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</si>
  <si>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</si>
  <si>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</si>
  <si>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</si>
  <si>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</si>
  <si>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</si>
  <si>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</si>
  <si>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</si>
  <si>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</si>
  <si>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</si>
  <si>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</si>
  <si>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</si>
  <si>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</si>
  <si>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</si>
  <si>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</si>
  <si>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</si>
  <si>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</si>
  <si>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</si>
  <si>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</si>
  <si>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</si>
  <si>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</si>
  <si>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</si>
  <si>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</si>
  <si>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</si>
  <si>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</si>
  <si>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</si>
  <si>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</si>
  <si>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</si>
  <si>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</si>
  <si>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</si>
  <si>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</si>
  <si>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</si>
  <si>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</si>
  <si>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</si>
  <si>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</si>
  <si>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</si>
  <si>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</si>
  <si>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</si>
  <si>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</si>
  <si>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</si>
  <si>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</si>
  <si>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</si>
  <si>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</si>
  <si>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</si>
  <si>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</si>
  <si>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</si>
  <si>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</si>
  <si>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</si>
  <si>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</si>
  <si>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</si>
  <si>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</si>
  <si>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</si>
  <si>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</si>
  <si>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</si>
  <si>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</si>
  <si>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</si>
  <si>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</si>
  <si>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</si>
  <si>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</si>
  <si>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</si>
  <si>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</si>
  <si>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</si>
  <si>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</si>
  <si>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</si>
  <si>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</si>
  <si>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</si>
  <si>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</si>
  <si>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</si>
  <si>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</si>
  <si>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</si>
  <si>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</si>
  <si>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</si>
  <si>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</si>
  <si>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</si>
  <si>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</si>
  <si>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</si>
  <si>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</si>
  <si>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</si>
  <si>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</si>
  <si>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</si>
  <si>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</si>
  <si>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</si>
  <si>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</si>
  <si>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</si>
  <si>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</si>
  <si>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</si>
  <si>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</si>
  <si>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</si>
  <si>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</si>
  <si>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</si>
  <si>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</si>
  <si>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</si>
  <si>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</si>
  <si>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</si>
  <si>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</si>
  <si>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</si>
  <si>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</si>
  <si>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</si>
  <si>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</si>
  <si>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</si>
  <si>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</si>
  <si>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</si>
  <si>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</si>
  <si>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</si>
  <si>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</si>
  <si>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</si>
  <si>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</si>
  <si>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</si>
  <si>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</si>
  <si>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</si>
  <si>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</si>
  <si>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</si>
  <si>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</si>
  <si>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</si>
  <si>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</si>
  <si>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</si>
  <si>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</si>
  <si>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</si>
  <si>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</si>
  <si>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</si>
  <si>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</si>
  <si>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</si>
  <si>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</si>
  <si>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</si>
  <si>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</si>
  <si>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</si>
  <si>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</si>
  <si>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</si>
  <si>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</si>
  <si>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</si>
  <si>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</si>
  <si>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</si>
  <si>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</si>
  <si>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</si>
  <si>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</si>
  <si>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</si>
  <si>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</si>
  <si>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</si>
  <si>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</si>
  <si>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</si>
  <si>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</si>
  <si>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</si>
  <si>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</si>
  <si>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</si>
  <si>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</si>
  <si>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</si>
  <si>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</si>
  <si>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</si>
  <si>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</si>
  <si>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</si>
  <si>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</si>
  <si>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</si>
  <si>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</si>
  <si>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</si>
  <si>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</si>
  <si>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</si>
  <si>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</si>
  <si>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</si>
  <si>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</si>
  <si>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</si>
  <si>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</si>
  <si>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</si>
  <si>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</si>
  <si>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</si>
  <si>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</si>
  <si>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</si>
  <si>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</si>
  <si>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</si>
  <si>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</si>
  <si>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</si>
  <si>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</si>
  <si>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</si>
  <si>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</si>
  <si>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</si>
  <si>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</si>
  <si>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</si>
  <si>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</si>
  <si>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</si>
  <si>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</si>
  <si>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</si>
  <si>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</si>
  <si>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</si>
  <si>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</si>
  <si>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</si>
  <si>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</si>
  <si>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</si>
  <si>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</si>
  <si>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</si>
  <si>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</si>
  <si>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</si>
  <si>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</si>
  <si>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</si>
  <si>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</si>
  <si>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</si>
  <si>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</si>
  <si>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</si>
  <si>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</si>
  <si>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</si>
  <si>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</si>
  <si>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</si>
  <si>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</si>
  <si>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</si>
  <si>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</si>
  <si>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</si>
  <si>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</si>
  <si>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</si>
  <si>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</si>
  <si>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</si>
  <si>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</si>
  <si>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</si>
  <si>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</si>
  <si>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</si>
  <si>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</si>
  <si>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</si>
  <si>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</si>
  <si>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</si>
  <si>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</si>
  <si>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</si>
  <si>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</si>
  <si>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</si>
  <si>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</si>
  <si>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</si>
  <si>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</si>
  <si>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</si>
  <si>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</si>
  <si>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</si>
  <si>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</si>
  <si>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</si>
  <si>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</si>
  <si>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</si>
  <si>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</si>
  <si>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</si>
  <si>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</si>
  <si>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</si>
  <si>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</si>
  <si>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</si>
  <si>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</si>
  <si>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</si>
  <si>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</si>
  <si>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</si>
  <si>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</si>
  <si>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</si>
  <si>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</si>
  <si>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</si>
  <si>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</si>
  <si>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</si>
  <si>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</si>
  <si>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</si>
  <si>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</si>
  <si>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</si>
  <si>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</si>
  <si>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</si>
  <si>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</si>
  <si>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</si>
  <si>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</si>
  <si>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</si>
  <si>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</si>
  <si>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</si>
  <si>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</si>
  <si>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</si>
  <si>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</si>
  <si>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</si>
  <si>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</si>
  <si>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</si>
  <si>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</si>
  <si>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</si>
  <si>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</si>
  <si>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</si>
  <si>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</si>
  <si>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</si>
  <si>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</si>
  <si>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</si>
  <si>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</si>
  <si>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</si>
  <si>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</si>
  <si>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</si>
  <si>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</si>
  <si>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</si>
  <si>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</si>
  <si>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</si>
  <si>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</si>
  <si>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</si>
  <si>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</si>
  <si>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</si>
  <si>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</si>
  <si>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</si>
  <si>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</si>
  <si>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</si>
  <si>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</si>
  <si>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</si>
  <si>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</si>
  <si>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</si>
  <si>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</si>
  <si>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</si>
  <si>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</si>
  <si>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</si>
  <si>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</si>
  <si>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</si>
  <si>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</si>
  <si>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</si>
  <si>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</si>
  <si>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</si>
  <si>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</si>
  <si>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</si>
  <si>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</si>
  <si>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</si>
  <si>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</si>
  <si>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</si>
  <si>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</si>
  <si>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</si>
  <si>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</si>
  <si>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</si>
  <si>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</si>
  <si>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</si>
  <si>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</si>
  <si>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</si>
  <si>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</si>
  <si>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</si>
  <si>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</si>
  <si>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</si>
  <si>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</si>
  <si>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</si>
  <si>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</si>
  <si>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</si>
  <si>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</si>
  <si>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</si>
  <si>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</si>
  <si>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</si>
  <si>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</si>
  <si>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</si>
  <si>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</si>
  <si>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</si>
  <si>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</si>
  <si>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</si>
  <si>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</si>
  <si>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</si>
  <si>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</si>
  <si>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</si>
  <si>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</si>
  <si>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</si>
  <si>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</si>
  <si>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</si>
  <si>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</si>
  <si>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</si>
  <si>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</si>
  <si>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</si>
  <si>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</si>
  <si>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</si>
  <si>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</si>
  <si>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</si>
  <si>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</si>
  <si>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</si>
  <si>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</si>
  <si>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</si>
  <si>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</si>
  <si>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</si>
  <si>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</si>
  <si>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</si>
  <si>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</si>
  <si>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</si>
  <si>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</si>
  <si>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</si>
  <si>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</si>
  <si>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</si>
  <si>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</si>
  <si>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</si>
  <si>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</si>
  <si>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</si>
  <si>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</si>
  <si>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</si>
  <si>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</si>
  <si>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</si>
  <si>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</si>
  <si>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</si>
  <si>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</si>
  <si>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</si>
  <si>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</si>
  <si>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</si>
  <si>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</si>
  <si>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</si>
  <si>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</si>
  <si>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</si>
  <si>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</si>
  <si>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</si>
  <si>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</si>
  <si>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</si>
  <si>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</si>
  <si>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</si>
  <si>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</si>
  <si>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</si>
  <si>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</si>
  <si>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</si>
  <si>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</si>
  <si>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</si>
  <si>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</si>
  <si>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</si>
  <si>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</si>
  <si>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</si>
  <si>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</si>
  <si>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</si>
  <si>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</si>
  <si>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</si>
  <si>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</si>
  <si>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</si>
  <si>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</si>
  <si>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</si>
  <si>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</si>
  <si>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</si>
  <si>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</si>
  <si>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</si>
  <si>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</si>
  <si>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</si>
  <si>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</si>
  <si>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</si>
  <si>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</si>
  <si>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</si>
  <si>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</si>
  <si>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</si>
  <si>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</si>
  <si>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</si>
  <si>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</si>
  <si>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</si>
  <si>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</si>
  <si>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</si>
  <si>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</si>
  <si>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</si>
  <si>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</si>
  <si>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</si>
  <si>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</si>
  <si>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</si>
  <si>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</si>
  <si>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</si>
  <si>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</si>
  <si>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</si>
  <si>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</si>
  <si>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</si>
  <si>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</si>
  <si>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</si>
  <si>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</si>
  <si>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</si>
  <si>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</si>
  <si>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</si>
  <si>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</si>
  <si>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</si>
  <si>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</si>
  <si>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</si>
  <si>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</si>
  <si>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</si>
  <si>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</si>
  <si>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</si>
  <si>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</si>
  <si>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</si>
  <si>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</si>
  <si>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</si>
  <si>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</si>
  <si>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</si>
  <si>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</si>
  <si>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</si>
  <si>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</si>
  <si>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</si>
  <si>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</si>
  <si>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</si>
  <si>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</si>
  <si>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</si>
  <si>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</si>
  <si>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</si>
  <si>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</si>
  <si>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</si>
  <si>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</si>
  <si>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</si>
  <si>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</si>
  <si>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</si>
  <si>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</si>
  <si>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</si>
  <si>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</si>
  <si>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</si>
  <si>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</si>
  <si>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</si>
  <si>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</si>
  <si>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</si>
  <si>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</si>
  <si>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</si>
  <si>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</si>
  <si>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</si>
  <si>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</si>
  <si>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</si>
  <si>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</si>
  <si>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</si>
  <si>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</si>
  <si>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</si>
  <si>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</si>
  <si>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</si>
  <si>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</si>
  <si>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</si>
  <si>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</si>
  <si>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</si>
  <si>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</si>
  <si>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</si>
  <si>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</si>
  <si>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</si>
  <si>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</si>
  <si>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</si>
  <si>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</si>
  <si>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</si>
  <si>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</si>
  <si>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</si>
  <si>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</si>
  <si>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</si>
  <si>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</si>
  <si>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</si>
  <si>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</si>
  <si>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</si>
  <si>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</si>
  <si>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</si>
  <si>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</si>
  <si>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</si>
  <si>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</si>
  <si>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</si>
  <si>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</si>
  <si>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</si>
  <si>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</si>
  <si>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</si>
  <si>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</si>
  <si>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</si>
  <si>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</si>
  <si>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</si>
  <si>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</si>
  <si>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</si>
  <si>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</si>
  <si>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</si>
  <si>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</si>
  <si>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</si>
  <si>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</si>
  <si>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</si>
  <si>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</si>
  <si>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</si>
  <si>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</si>
  <si>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</si>
  <si>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</si>
  <si>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</si>
  <si>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</si>
  <si>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</si>
  <si>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</si>
  <si>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</si>
  <si>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</si>
  <si>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</si>
  <si>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</si>
  <si>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</si>
  <si>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</si>
  <si>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</si>
  <si>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</si>
  <si>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</si>
  <si>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</si>
  <si>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</si>
  <si>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</si>
  <si>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</si>
  <si>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</si>
  <si>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</si>
  <si>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</si>
  <si>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</si>
  <si>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</si>
  <si>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</si>
  <si>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</si>
  <si>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</si>
  <si>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</si>
  <si>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</si>
  <si>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</si>
  <si>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</si>
  <si>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</si>
  <si>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</si>
  <si>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</si>
  <si>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</si>
  <si>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</si>
  <si>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</si>
  <si>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</si>
  <si>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</si>
  <si>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</si>
  <si>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</si>
  <si>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</si>
  <si>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</si>
  <si>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</si>
  <si>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</si>
  <si>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</si>
  <si>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</si>
  <si>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</si>
  <si>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</si>
  <si>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</si>
  <si>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</si>
  <si>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</si>
  <si>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</si>
  <si>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</si>
  <si>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</si>
  <si>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</si>
  <si>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</si>
  <si>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</si>
  <si>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</si>
  <si>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</si>
  <si>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</si>
  <si>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</si>
  <si>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</si>
  <si>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</si>
  <si>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</si>
  <si>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</si>
  <si>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</si>
  <si>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</si>
  <si>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</si>
  <si>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</si>
  <si>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</si>
  <si>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</si>
  <si>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</si>
  <si>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</si>
  <si>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</si>
  <si>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</si>
  <si>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</si>
  <si>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</si>
  <si>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</si>
  <si>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</si>
  <si>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</si>
  <si>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</si>
  <si>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</si>
  <si>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</si>
  <si>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</si>
  <si>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</si>
  <si>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</si>
  <si>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</si>
  <si>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</si>
  <si>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</si>
  <si>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</si>
  <si>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</si>
  <si>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</si>
  <si>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</si>
  <si>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</si>
  <si>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</si>
  <si>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</si>
  <si>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</si>
  <si>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</si>
  <si>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</si>
  <si>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</si>
  <si>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</si>
  <si>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</si>
  <si>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</si>
  <si>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</si>
  <si>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</si>
  <si>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</si>
  <si>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</si>
  <si>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</si>
  <si>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</si>
  <si>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</si>
  <si>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</si>
  <si>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</si>
  <si>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</si>
  <si>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</si>
  <si>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</si>
  <si>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</si>
  <si>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</si>
  <si>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</si>
  <si>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</si>
  <si>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</si>
  <si>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</si>
  <si>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</si>
  <si>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</si>
  <si>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</si>
  <si>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</si>
  <si>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</si>
  <si>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</si>
  <si>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</si>
  <si>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</si>
  <si>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</si>
  <si>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</si>
  <si>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</si>
  <si>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</si>
  <si>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</si>
  <si>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</si>
  <si>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</si>
  <si>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</si>
  <si>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</si>
  <si>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</si>
  <si>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</si>
  <si>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</si>
  <si>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</si>
  <si>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</si>
  <si>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</si>
  <si>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</si>
  <si>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</si>
  <si>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</si>
  <si>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</si>
  <si>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</si>
  <si>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</si>
  <si>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</si>
  <si>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</si>
  <si>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</si>
  <si>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</si>
  <si>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</si>
  <si>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</si>
  <si>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</si>
  <si>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</si>
  <si>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</si>
  <si>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</si>
  <si>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</si>
  <si>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</si>
  <si>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</si>
  <si>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</si>
  <si>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</si>
  <si>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</si>
  <si>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</si>
  <si>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</si>
  <si>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</si>
  <si>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</si>
  <si>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</si>
  <si>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</si>
  <si>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</si>
  <si>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</si>
  <si>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</si>
  <si>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</si>
  <si>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</si>
  <si>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</si>
  <si>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</si>
  <si>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</si>
  <si>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</si>
  <si>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</si>
  <si>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</si>
  <si>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</si>
  <si>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</si>
  <si>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</si>
  <si>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</si>
  <si>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</si>
  <si>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</si>
  <si>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</si>
  <si>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</si>
  <si>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</si>
  <si>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</si>
  <si>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</si>
  <si>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</si>
  <si>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</si>
  <si>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</si>
  <si>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</si>
  <si>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</si>
  <si>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</si>
  <si>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</si>
  <si>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</si>
  <si>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</si>
  <si>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</si>
  <si>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</si>
  <si>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</si>
  <si>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</si>
  <si>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</si>
  <si>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</si>
  <si>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</si>
  <si>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</si>
  <si>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</si>
  <si>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</si>
  <si>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</si>
  <si>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</si>
  <si>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</si>
  <si>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</si>
  <si>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</si>
  <si>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</si>
  <si>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</si>
  <si>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</si>
  <si>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</si>
  <si>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</si>
  <si>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</si>
  <si>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</si>
  <si>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</si>
  <si>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</si>
  <si>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</si>
  <si>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</si>
  <si>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</si>
  <si>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</si>
  <si>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</si>
  <si>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</si>
  <si>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</si>
  <si>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</si>
  <si>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</si>
  <si>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</si>
  <si>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</si>
  <si>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</si>
  <si>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</si>
  <si>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</si>
  <si>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</si>
  <si>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</si>
  <si>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</si>
  <si>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</si>
  <si>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</si>
  <si>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</si>
  <si>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</si>
  <si>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</si>
  <si>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</si>
  <si>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</si>
  <si>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</si>
  <si>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</si>
  <si>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</si>
  <si>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</si>
  <si>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</si>
  <si>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</si>
  <si>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</si>
  <si>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</si>
  <si>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</si>
  <si>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</si>
  <si>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</si>
  <si>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</si>
  <si>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</si>
  <si>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</si>
  <si>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</si>
  <si>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</si>
  <si>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</si>
  <si>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</si>
  <si>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</si>
  <si>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</si>
  <si>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</si>
  <si>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</si>
  <si>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</si>
  <si>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</si>
  <si>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</si>
  <si>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</si>
  <si>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</si>
  <si>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</si>
  <si>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</si>
  <si>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</si>
  <si>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</si>
  <si>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</si>
  <si>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</si>
  <si>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</si>
  <si>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</si>
  <si>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</si>
  <si>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</si>
  <si>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</si>
  <si>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</si>
  <si>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</si>
  <si>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</si>
  <si>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</si>
  <si>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</si>
  <si>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</si>
  <si>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</si>
  <si>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</si>
  <si>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</si>
  <si>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</si>
  <si>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</si>
  <si>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</si>
  <si>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</si>
  <si>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</si>
  <si>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</si>
  <si>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</si>
  <si>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</si>
  <si>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</si>
  <si>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</si>
  <si>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</si>
  <si>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</si>
  <si>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</si>
  <si>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</si>
  <si>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</si>
  <si>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</si>
  <si>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</si>
  <si>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</si>
  <si>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</si>
  <si>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</si>
  <si>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</si>
  <si>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</si>
  <si>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</si>
  <si>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</si>
  <si>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</si>
  <si>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</si>
  <si>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</si>
  <si>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</si>
  <si>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</si>
  <si>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</si>
  <si>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</si>
  <si>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</si>
  <si>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</si>
  <si>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</si>
  <si>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</si>
  <si>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</si>
  <si>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</si>
  <si>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</si>
  <si>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</si>
  <si>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</si>
  <si>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</si>
  <si>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</si>
  <si>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</si>
  <si>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</si>
  <si>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</si>
  <si>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</si>
  <si>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</si>
  <si>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</si>
  <si>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</si>
  <si>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</si>
  <si>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</si>
  <si>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</si>
  <si>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</si>
  <si>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</si>
  <si>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</si>
  <si>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</si>
  <si>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</si>
  <si>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</si>
  <si>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</si>
  <si>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</si>
  <si>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</si>
  <si>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</si>
  <si>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</si>
  <si>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</si>
  <si>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</si>
  <si>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</si>
  <si>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</si>
  <si>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</si>
  <si>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</si>
  <si>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</si>
  <si>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</si>
  <si>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</si>
  <si>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</si>
  <si>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</si>
  <si>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</si>
  <si>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</si>
  <si>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</si>
  <si>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</si>
  <si>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</si>
  <si>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</si>
  <si>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</si>
  <si>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</si>
  <si>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</si>
  <si>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</si>
  <si>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</si>
  <si>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</si>
  <si>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</si>
  <si>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</si>
  <si>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</si>
  <si>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</si>
  <si>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</si>
  <si>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</si>
  <si>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</si>
  <si>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</si>
  <si>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</si>
  <si>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</si>
  <si>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</si>
  <si>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</si>
  <si>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</si>
  <si>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</si>
  <si>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</si>
  <si>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</si>
  <si>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</si>
  <si>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</si>
  <si>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</si>
  <si>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</si>
  <si>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</si>
  <si>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</si>
  <si>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</si>
  <si>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</si>
  <si>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</si>
  <si>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</si>
  <si>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</si>
  <si>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</si>
  <si>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</si>
  <si>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</si>
  <si>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</si>
  <si>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</si>
  <si>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</si>
  <si>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</si>
  <si>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</si>
  <si>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</si>
  <si>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</si>
  <si>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</si>
  <si>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</si>
  <si>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</si>
  <si>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</si>
  <si>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</si>
  <si>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</si>
  <si>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</si>
  <si>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</si>
  <si>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</si>
  <si>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</si>
  <si>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</si>
  <si>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</si>
  <si>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</si>
  <si>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</si>
  <si>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</si>
  <si>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</si>
  <si>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</si>
  <si>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</si>
  <si>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</si>
  <si>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</si>
  <si>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</si>
  <si>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</si>
  <si>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</si>
  <si>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</si>
  <si>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</si>
  <si>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</si>
  <si>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</si>
  <si>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</si>
  <si>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</si>
  <si>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</si>
  <si>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</si>
  <si>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</si>
  <si>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</si>
  <si>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</si>
  <si>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</si>
  <si>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</si>
  <si>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</si>
  <si>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</si>
  <si>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</si>
  <si>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</si>
  <si>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</si>
  <si>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</si>
  <si>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</si>
  <si>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</si>
  <si>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</si>
  <si>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</si>
  <si>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</si>
  <si>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</si>
  <si>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</si>
  <si>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</si>
  <si>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</si>
  <si>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</si>
  <si>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</si>
  <si>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</si>
  <si>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</si>
  <si>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</si>
  <si>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</si>
  <si>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</si>
  <si>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</si>
  <si>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</si>
  <si>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</si>
  <si>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</si>
  <si>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</si>
  <si>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</si>
  <si>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</si>
  <si>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</si>
  <si>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</si>
  <si>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</si>
  <si>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</si>
  <si>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</si>
  <si>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</si>
  <si>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</si>
  <si>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</si>
  <si>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</si>
  <si>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</si>
  <si>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</si>
  <si>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</si>
  <si>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</si>
  <si>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</si>
  <si>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</si>
  <si>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</si>
  <si>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</si>
  <si>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</si>
  <si>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</si>
  <si>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</si>
  <si>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</si>
  <si>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</si>
  <si>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</si>
  <si>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</si>
  <si>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</si>
  <si>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</si>
  <si>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</si>
  <si>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</si>
  <si>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</si>
  <si>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</si>
  <si>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</si>
  <si>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</si>
  <si>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</si>
  <si>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</si>
  <si>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</si>
  <si>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</si>
  <si>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</si>
  <si>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</si>
  <si>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</si>
  <si>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</si>
  <si>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</si>
  <si>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</si>
  <si>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</si>
  <si>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</si>
  <si>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</si>
  <si>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</si>
  <si>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</si>
  <si>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</si>
  <si>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</si>
  <si>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</si>
  <si>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</si>
  <si>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</si>
  <si>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</si>
  <si>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</si>
  <si>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</si>
  <si>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</si>
  <si>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</si>
  <si>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</si>
  <si>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</si>
  <si>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</si>
  <si>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</si>
  <si>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</si>
  <si>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</si>
  <si>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</si>
  <si>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</si>
  <si>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</si>
  <si>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</si>
  <si>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</si>
  <si>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</si>
  <si>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</si>
  <si>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</si>
  <si>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</si>
  <si>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</si>
  <si>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</si>
  <si>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</si>
  <si>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</si>
  <si>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</si>
  <si>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</si>
  <si>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</si>
  <si>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</si>
  <si>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</si>
  <si>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</si>
  <si>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</si>
  <si>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</si>
  <si>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</si>
  <si>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</si>
  <si>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</si>
  <si>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</si>
  <si>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</si>
  <si>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</si>
  <si>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</si>
  <si>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</si>
  <si>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</si>
  <si>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</si>
  <si>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</si>
  <si>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</si>
  <si>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</si>
  <si>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</si>
  <si>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</si>
  <si>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</si>
  <si>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</si>
  <si>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</si>
  <si>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</si>
  <si>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</si>
  <si>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</si>
  <si>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</si>
  <si>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</si>
  <si>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</si>
  <si>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</si>
  <si>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</si>
  <si>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</si>
  <si>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</si>
  <si>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</si>
  <si>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</si>
  <si>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</si>
  <si>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</si>
  <si>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</si>
  <si>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</si>
  <si>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</si>
  <si>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</si>
  <si>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</si>
  <si>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</si>
  <si>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</si>
  <si>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</si>
  <si>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</si>
  <si>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</si>
  <si>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</si>
  <si>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</si>
  <si>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</si>
  <si>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</si>
  <si>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</si>
  <si>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</si>
  <si>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</si>
  <si>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</si>
  <si>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</si>
  <si>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</si>
  <si>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</si>
  <si>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</si>
  <si>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</si>
  <si>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</si>
  <si>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</si>
  <si>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</si>
  <si>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</si>
  <si>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</si>
  <si>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</si>
  <si>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</si>
  <si>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</si>
  <si>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</si>
  <si>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</si>
  <si>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</si>
  <si>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</si>
  <si>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</si>
  <si>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</si>
  <si>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</si>
  <si>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</si>
  <si>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</si>
  <si>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</si>
  <si>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</si>
  <si>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</si>
  <si>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</si>
  <si>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</si>
  <si>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</si>
  <si>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</si>
  <si>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</si>
  <si>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</si>
  <si>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</si>
  <si>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</si>
  <si>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</si>
  <si>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</si>
  <si>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</si>
  <si>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</si>
  <si>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</si>
  <si>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</si>
  <si>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</si>
  <si>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</si>
  <si>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</si>
  <si>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</si>
  <si>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</si>
  <si>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</si>
  <si>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</si>
  <si>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</si>
  <si>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</si>
  <si>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</si>
  <si>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</si>
  <si>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</si>
  <si>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</si>
  <si>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</si>
  <si>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</si>
  <si>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</si>
  <si>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</si>
  <si>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</si>
  <si>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</si>
  <si>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</si>
  <si>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</si>
  <si>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</si>
  <si>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</si>
  <si>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</si>
  <si>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</si>
  <si>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</si>
  <si>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</si>
  <si>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</si>
  <si>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</si>
  <si>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</si>
  <si>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</si>
  <si>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</si>
  <si>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</si>
  <si>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</si>
  <si>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</si>
  <si>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</si>
  <si>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</si>
  <si>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</si>
  <si>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</si>
  <si>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</si>
  <si>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</si>
  <si>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</si>
  <si>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</si>
  <si>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</si>
  <si>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</si>
  <si>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</si>
  <si>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</si>
  <si>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</si>
  <si>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</si>
  <si>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</si>
  <si>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</si>
  <si>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</si>
  <si>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</si>
  <si>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</si>
  <si>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</si>
  <si>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</si>
  <si>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</si>
  <si>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</si>
  <si>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</si>
  <si>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</si>
  <si>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</si>
  <si>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</si>
  <si>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</si>
  <si>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</si>
  <si>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</si>
  <si>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</si>
  <si>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</si>
  <si>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</si>
  <si>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</si>
  <si>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</si>
  <si>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</si>
  <si>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</si>
  <si>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</si>
  <si>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</si>
  <si>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</si>
  <si>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</si>
  <si>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</si>
  <si>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</si>
  <si>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</si>
  <si>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</si>
  <si>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</si>
  <si>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</si>
  <si>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</si>
  <si>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</si>
  <si>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</si>
  <si>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</si>
  <si>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</si>
  <si>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</si>
  <si>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</si>
  <si>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</si>
  <si>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</si>
  <si>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</si>
  <si>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</si>
  <si>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</si>
  <si>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</si>
  <si>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</si>
  <si>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</si>
  <si>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</si>
  <si>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</si>
  <si>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</si>
  <si>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</si>
  <si>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</si>
  <si>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</si>
  <si>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</si>
  <si>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</si>
  <si>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</si>
  <si>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</si>
  <si>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</si>
  <si>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</si>
  <si>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</si>
  <si>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</si>
  <si>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</si>
  <si>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</si>
  <si>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</si>
  <si>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</si>
  <si>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</si>
  <si>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</si>
  <si>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</si>
  <si>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</si>
  <si>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</si>
  <si>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</si>
  <si>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</si>
  <si>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</si>
  <si>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</si>
  <si>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</si>
  <si>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</si>
  <si>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</si>
  <si>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</si>
  <si>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</si>
  <si>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</si>
  <si>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</si>
  <si>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</si>
  <si>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</si>
  <si>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</si>
  <si>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</si>
  <si>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</si>
  <si>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</si>
  <si>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</si>
  <si>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</si>
  <si>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</si>
  <si>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</si>
  <si>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</si>
  <si>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</si>
  <si>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</si>
  <si>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</si>
  <si>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</si>
  <si>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</si>
  <si>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</si>
  <si>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</si>
  <si>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</si>
  <si>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</si>
  <si>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</si>
  <si>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</si>
  <si>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</si>
  <si>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</si>
  <si>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</si>
  <si>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</si>
  <si>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</si>
  <si>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</si>
  <si>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</si>
  <si>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</si>
  <si>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</si>
  <si>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</si>
  <si>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</si>
  <si>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</si>
  <si>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</si>
  <si>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</si>
  <si>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</si>
  <si>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</si>
  <si>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</si>
  <si>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</si>
  <si>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</si>
  <si>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</si>
  <si>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</si>
  <si>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</si>
  <si>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</si>
  <si>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</si>
  <si>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</si>
  <si>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</si>
  <si>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</si>
  <si>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</si>
  <si>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</si>
  <si>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</si>
  <si>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</si>
  <si>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</si>
  <si>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</si>
  <si>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</si>
  <si>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</si>
  <si>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</si>
  <si>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</si>
  <si>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</si>
  <si>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</si>
  <si>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</si>
  <si>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</si>
  <si>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</si>
  <si>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</si>
  <si>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</si>
  <si>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</si>
  <si>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</si>
  <si>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</si>
  <si>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</si>
  <si>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</si>
  <si>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</si>
  <si>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</si>
  <si>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</si>
  <si>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</si>
  <si>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</si>
  <si>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</si>
  <si>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</si>
  <si>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</si>
  <si>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</si>
  <si>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</si>
  <si>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</si>
  <si>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</si>
  <si>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</si>
  <si>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</si>
  <si>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</si>
  <si>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</si>
  <si>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</si>
  <si>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</si>
  <si>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</si>
  <si>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</si>
  <si>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</si>
  <si>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</si>
  <si>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</si>
  <si>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</si>
  <si>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</si>
  <si>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</si>
  <si>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</si>
  <si>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</si>
  <si>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</si>
  <si>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</si>
  <si>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</si>
  <si>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</si>
  <si>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</si>
  <si>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</si>
  <si>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</si>
  <si>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</si>
  <si>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</si>
  <si>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</si>
  <si>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</si>
  <si>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</si>
  <si>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</si>
  <si>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</si>
  <si>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</si>
  <si>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</si>
  <si>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</si>
  <si>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</si>
  <si>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</si>
  <si>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</si>
  <si>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</si>
  <si>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</si>
  <si>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</si>
  <si>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</si>
  <si>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</si>
  <si>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</si>
  <si>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</si>
  <si>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</si>
  <si>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</si>
  <si>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</si>
  <si>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</si>
  <si>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</si>
  <si>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</si>
  <si>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</si>
  <si>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</si>
  <si>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</si>
  <si>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</si>
  <si>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</si>
  <si>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</si>
  <si>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</si>
  <si>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</si>
  <si>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</si>
  <si>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</si>
  <si>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</si>
  <si>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</si>
  <si>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</si>
  <si>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</si>
  <si>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</si>
  <si>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</si>
  <si>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</si>
  <si>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</si>
  <si>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</si>
  <si>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</si>
  <si>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</si>
  <si>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</si>
  <si>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</si>
  <si>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</si>
  <si>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</si>
  <si>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</si>
  <si>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</si>
  <si>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</si>
  <si>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</si>
  <si>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</si>
  <si>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</si>
  <si>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</si>
  <si>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</si>
  <si>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</si>
  <si>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</si>
  <si>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</si>
  <si>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</si>
  <si>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</si>
  <si>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</si>
  <si>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</si>
  <si>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</si>
  <si>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</si>
  <si>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</si>
  <si>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</si>
  <si>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</si>
  <si>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</si>
  <si>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</si>
  <si>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</si>
  <si>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</si>
  <si>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</si>
  <si>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</si>
  <si>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</si>
  <si>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</si>
  <si>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</si>
  <si>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</si>
  <si>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</si>
  <si>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</si>
  <si>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</si>
  <si>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</si>
  <si>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</si>
  <si>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</si>
  <si>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</si>
  <si>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</si>
  <si>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</si>
  <si>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</si>
  <si>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</si>
  <si>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</si>
  <si>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</si>
  <si>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</si>
  <si>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</si>
  <si>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</si>
  <si>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</si>
  <si>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</si>
  <si>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</si>
  <si>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</si>
  <si>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</si>
  <si>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</si>
  <si>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</si>
  <si>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</si>
  <si>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</si>
  <si>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</si>
  <si>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</si>
  <si>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</si>
  <si>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</si>
  <si>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</si>
  <si>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</si>
  <si>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</si>
  <si>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</si>
  <si>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</si>
  <si>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</si>
  <si>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</si>
  <si>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</si>
  <si>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</si>
  <si>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</si>
  <si>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</si>
  <si>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</si>
  <si>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</si>
  <si>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</si>
  <si>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</si>
  <si>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</si>
  <si>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</si>
  <si>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</si>
  <si>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</si>
  <si>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</si>
  <si>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</si>
  <si>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</si>
  <si>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</si>
  <si>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</si>
  <si>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</si>
  <si>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</si>
  <si>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</si>
  <si>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</si>
  <si>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</si>
  <si>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</si>
  <si>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</si>
  <si>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</si>
  <si>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</si>
  <si>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</si>
  <si>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</si>
  <si>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</si>
  <si>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</si>
  <si>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</si>
  <si>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</si>
  <si>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</si>
  <si>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</si>
  <si>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</si>
  <si>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</si>
  <si>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</si>
  <si>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</si>
  <si>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</si>
  <si>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</si>
  <si>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</si>
  <si>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</si>
  <si>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</si>
  <si>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</si>
  <si>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</si>
  <si>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</si>
  <si>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</si>
  <si>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</si>
  <si>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</si>
  <si>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</si>
  <si>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</si>
  <si>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</si>
  <si>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</si>
  <si>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</si>
  <si>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</si>
  <si>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</si>
  <si>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</si>
  <si>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</si>
  <si>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</si>
  <si>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</si>
  <si>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</si>
  <si>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</si>
  <si>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</si>
  <si>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</si>
  <si>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</si>
  <si>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</si>
  <si>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</si>
  <si>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</si>
  <si>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</si>
  <si>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</si>
  <si>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</si>
  <si>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</si>
  <si>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</si>
  <si>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</si>
  <si>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</si>
  <si>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</si>
  <si>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</si>
  <si>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</si>
  <si>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</si>
  <si>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</si>
  <si>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</si>
  <si>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</si>
  <si>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</si>
  <si>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</si>
  <si>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</si>
  <si>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</si>
  <si>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</si>
  <si>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</si>
  <si>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</si>
  <si>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</si>
  <si>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</si>
  <si>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</si>
  <si>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</si>
  <si>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</si>
  <si>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</si>
  <si>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</si>
  <si>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</si>
  <si>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</si>
  <si>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</si>
  <si>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</si>
  <si>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</si>
  <si>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</si>
  <si>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</si>
  <si>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</si>
  <si>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</si>
  <si>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</si>
  <si>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</si>
  <si>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</si>
  <si>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</si>
  <si>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</si>
  <si>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</si>
  <si>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</si>
  <si>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</si>
  <si>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</si>
  <si>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</si>
  <si>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</si>
  <si>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</si>
  <si>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</si>
  <si>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</si>
  <si>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</si>
  <si>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</si>
  <si>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</si>
  <si>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</si>
  <si>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</si>
  <si>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</si>
  <si>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</si>
  <si>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</si>
  <si>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</si>
  <si>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</si>
  <si>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</si>
  <si>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</si>
  <si>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</si>
  <si>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</si>
  <si>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</si>
  <si>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</si>
  <si>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</si>
  <si>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</si>
  <si>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</si>
  <si>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</si>
  <si>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</si>
  <si>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</si>
  <si>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</si>
  <si>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</si>
  <si>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</si>
  <si>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</si>
  <si>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</si>
  <si>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</si>
  <si>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</si>
  <si>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</si>
  <si>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</si>
  <si>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</si>
  <si>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</si>
  <si>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</si>
  <si>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</si>
  <si>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</si>
  <si>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</si>
  <si>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</si>
  <si>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</si>
  <si>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</si>
  <si>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</si>
  <si>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</si>
  <si>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</si>
  <si>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</si>
  <si>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</si>
  <si>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</si>
  <si>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</si>
  <si>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</si>
  <si>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</si>
  <si>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</si>
  <si>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</si>
  <si>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</si>
  <si>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</si>
  <si>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</si>
  <si>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</si>
  <si>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</si>
  <si>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</si>
  <si>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</si>
  <si>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</si>
  <si>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</si>
  <si>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</si>
  <si>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</si>
  <si>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</si>
  <si>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</si>
  <si>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</si>
  <si>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</si>
  <si>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</si>
  <si>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</si>
  <si>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</si>
  <si>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</si>
  <si>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</si>
  <si>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</si>
  <si>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</si>
  <si>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</si>
  <si>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</si>
  <si>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</si>
  <si>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</si>
  <si>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</si>
  <si>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</si>
  <si>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</si>
  <si>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</si>
  <si>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</si>
  <si>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</si>
  <si>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</si>
  <si>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</si>
  <si>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</si>
  <si>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</si>
  <si>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</si>
  <si>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</si>
  <si>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</si>
  <si>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</si>
  <si>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</si>
  <si>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</si>
  <si>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</si>
  <si>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</si>
  <si>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</si>
  <si>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</si>
  <si>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</si>
  <si>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</si>
  <si>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</si>
  <si>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</si>
  <si>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</si>
  <si>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</si>
  <si>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</si>
  <si>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</si>
  <si>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</si>
  <si>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</si>
  <si>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</si>
  <si>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</si>
  <si>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</si>
  <si>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</si>
  <si>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</si>
  <si>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</si>
  <si>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</si>
  <si>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</si>
  <si>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</si>
  <si>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</si>
  <si>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</si>
  <si>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</si>
  <si>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</si>
  <si>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</si>
  <si>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</si>
  <si>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</si>
  <si>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</si>
  <si>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</si>
  <si>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</si>
  <si>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</si>
  <si>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</si>
  <si>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</si>
  <si>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</si>
  <si>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</si>
  <si>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</si>
  <si>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</si>
  <si>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</si>
  <si>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</si>
  <si>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</si>
  <si>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</si>
  <si>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</si>
  <si>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</si>
  <si>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</si>
  <si>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</si>
  <si>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</si>
  <si>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</si>
  <si>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</si>
  <si>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</si>
  <si>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</si>
  <si>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</si>
  <si>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</si>
  <si>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</si>
  <si>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</si>
  <si>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</si>
  <si>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</si>
  <si>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</si>
  <si>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</si>
  <si>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</si>
  <si>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</si>
  <si>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</si>
  <si>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</si>
  <si>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</si>
  <si>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</si>
  <si>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</si>
  <si>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</si>
  <si>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</si>
  <si>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</si>
  <si>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</si>
  <si>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</si>
  <si>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</si>
  <si>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</si>
  <si>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</si>
  <si>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</si>
  <si>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</si>
  <si>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</si>
  <si>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</si>
  <si>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</si>
  <si>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</si>
  <si>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</si>
  <si>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</si>
  <si>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</si>
  <si>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</si>
  <si>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</si>
  <si>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</si>
  <si>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</si>
  <si>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</si>
  <si>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</si>
  <si>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</si>
  <si>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</si>
  <si>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</si>
  <si>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</si>
  <si>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</si>
  <si>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</si>
  <si>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</si>
  <si>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</si>
  <si>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</si>
  <si>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</si>
  <si>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</si>
  <si>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</si>
  <si>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</si>
  <si>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</si>
  <si>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</si>
  <si>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</si>
  <si>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</si>
  <si>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</si>
  <si>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</si>
  <si>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</si>
  <si>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</si>
  <si>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</si>
  <si>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</si>
  <si>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</si>
  <si>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</si>
  <si>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</si>
  <si>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</si>
  <si>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</si>
  <si>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</si>
  <si>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</si>
  <si>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</si>
  <si>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</si>
  <si>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</si>
  <si>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</si>
  <si>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</si>
  <si>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</si>
  <si>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</si>
  <si>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</si>
  <si>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</si>
  <si>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</si>
  <si>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</si>
  <si>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</si>
  <si>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</si>
  <si>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</si>
  <si>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</si>
  <si>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</si>
  <si>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</si>
  <si>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</si>
  <si>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</si>
  <si>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</si>
  <si>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</si>
  <si>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</si>
  <si>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</si>
  <si>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</si>
  <si>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</si>
  <si>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</si>
  <si>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</si>
  <si>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</si>
  <si>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</si>
  <si>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</si>
  <si>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</si>
  <si>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</si>
  <si>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</si>
  <si>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</si>
  <si>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</si>
  <si>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</si>
  <si>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</si>
  <si>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</si>
  <si>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</si>
  <si>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</si>
  <si>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</si>
  <si>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</si>
  <si>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</si>
  <si>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</si>
  <si>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</si>
  <si>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</si>
  <si>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</si>
  <si>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</si>
  <si>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</si>
  <si>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</si>
  <si>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</si>
  <si>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</si>
  <si>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</si>
  <si>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</si>
  <si>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</si>
  <si>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</si>
  <si>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</si>
  <si>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</si>
  <si>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</si>
  <si>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</si>
  <si>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</si>
  <si>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</si>
  <si>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</si>
  <si>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</si>
  <si>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</si>
  <si>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</si>
  <si>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</si>
  <si>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</si>
  <si>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</si>
  <si>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</si>
  <si>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</si>
  <si>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</si>
  <si>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</si>
  <si>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</si>
  <si>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</si>
  <si>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</si>
  <si>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</si>
  <si>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</si>
  <si>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</si>
  <si>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</si>
  <si>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</si>
  <si>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</si>
  <si>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</si>
  <si>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</si>
  <si>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</si>
  <si>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</si>
  <si>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</si>
  <si>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</si>
  <si>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</si>
  <si>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</si>
  <si>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</si>
  <si>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</si>
  <si>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</si>
  <si>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</si>
  <si>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</si>
  <si>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</si>
  <si>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</si>
  <si>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</si>
  <si>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</si>
  <si>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</si>
  <si>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</si>
  <si>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</si>
  <si>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</si>
  <si>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</si>
  <si>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</si>
  <si>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</si>
  <si>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</si>
  <si>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</si>
  <si>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</si>
  <si>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</si>
  <si>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</si>
  <si>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</si>
  <si>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</si>
  <si>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</si>
  <si>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</si>
  <si>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</si>
  <si>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</si>
  <si>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</si>
  <si>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</si>
  <si>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</si>
  <si>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</si>
  <si>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</si>
  <si>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</si>
  <si>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</si>
  <si>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</si>
  <si>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</si>
  <si>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</si>
  <si>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</si>
  <si>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</si>
  <si>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</si>
  <si>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</si>
  <si>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</si>
  <si>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</si>
  <si>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</si>
  <si>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</si>
  <si>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</si>
  <si>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</si>
  <si>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</si>
  <si>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</si>
  <si>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</si>
  <si>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</si>
  <si>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</si>
  <si>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</si>
  <si>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</si>
  <si>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</si>
  <si>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</si>
  <si>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</si>
  <si>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</si>
  <si>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</si>
  <si>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</si>
  <si>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</si>
  <si>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</si>
  <si>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</si>
  <si>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</si>
  <si>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</si>
  <si>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</si>
  <si>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</si>
  <si>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</si>
  <si>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</si>
  <si>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</si>
  <si>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</si>
  <si>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</si>
  <si>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</si>
  <si>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</si>
  <si>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</si>
  <si>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</si>
  <si>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</si>
  <si>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</si>
  <si>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</si>
  <si>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</si>
  <si>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</si>
  <si>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</si>
  <si>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</si>
  <si>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</si>
  <si>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</si>
  <si>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</si>
  <si>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</si>
  <si>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</si>
  <si>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</si>
  <si>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</si>
  <si>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</si>
  <si>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</si>
  <si>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</si>
  <si>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</si>
  <si>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</si>
  <si>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</si>
  <si>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</si>
  <si>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</si>
  <si>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</si>
  <si>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</si>
  <si>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</si>
  <si>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</si>
  <si>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</si>
  <si>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</si>
  <si>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</si>
  <si>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</si>
  <si>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</si>
  <si>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</si>
  <si>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</si>
  <si>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</si>
  <si>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</si>
  <si>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</si>
  <si>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</si>
  <si>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</si>
  <si>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</si>
  <si>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</si>
  <si>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</si>
  <si>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</si>
  <si>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</si>
  <si>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</si>
  <si>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</si>
  <si>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</si>
  <si>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</si>
  <si>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</si>
  <si>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</si>
  <si>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</si>
  <si>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</si>
  <si>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</si>
  <si>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</si>
  <si>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</si>
  <si>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</si>
  <si>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</si>
  <si>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</si>
  <si>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</si>
  <si>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</si>
  <si>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</si>
  <si>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</si>
  <si>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</si>
  <si>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</si>
  <si>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</si>
  <si>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</si>
  <si>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</si>
  <si>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</si>
  <si>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</si>
  <si>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</si>
  <si>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</si>
  <si>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</si>
  <si>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</si>
  <si>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</si>
  <si>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</si>
  <si>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</si>
  <si>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</si>
  <si>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</si>
  <si>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</si>
  <si>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</si>
  <si>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</si>
  <si>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</si>
  <si>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</si>
  <si>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</si>
  <si>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</si>
  <si>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</si>
  <si>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</si>
  <si>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</si>
  <si>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</si>
  <si>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</si>
  <si>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</si>
  <si>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</si>
  <si>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</si>
  <si>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</si>
  <si>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</si>
  <si>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</si>
  <si>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</si>
  <si>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</si>
  <si>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</si>
  <si>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</si>
  <si>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</si>
  <si>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</si>
  <si>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</si>
  <si>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</si>
  <si>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</si>
  <si>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</si>
  <si>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</si>
  <si>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</si>
  <si>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</si>
  <si>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</si>
  <si>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</si>
  <si>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</si>
  <si>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</si>
  <si>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</si>
  <si>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</si>
  <si>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</si>
  <si>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</si>
  <si>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</si>
  <si>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</si>
  <si>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</si>
  <si>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</si>
  <si>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</si>
  <si>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</si>
  <si>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</si>
  <si>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</si>
  <si>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</si>
  <si>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</si>
  <si>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</si>
  <si>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</si>
  <si>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</si>
  <si>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</si>
  <si>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</si>
  <si>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</si>
  <si>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</si>
  <si>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</si>
  <si>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</si>
  <si>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</si>
  <si>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</si>
  <si>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</si>
  <si>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</si>
  <si>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</si>
  <si>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</si>
  <si>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</si>
  <si>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</si>
  <si>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</si>
  <si>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</si>
  <si>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</si>
  <si>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</si>
  <si>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</si>
  <si>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</si>
  <si>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</si>
  <si>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</si>
  <si>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</si>
  <si>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</si>
  <si>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</si>
  <si>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</si>
  <si>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</si>
  <si>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</si>
  <si>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</si>
  <si>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</si>
  <si>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</si>
  <si>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</si>
  <si>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</si>
  <si>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</si>
  <si>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</si>
  <si>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</si>
  <si>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</si>
  <si>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</si>
  <si>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</si>
  <si>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</si>
  <si>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</si>
  <si>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</si>
  <si>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</si>
  <si>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</si>
  <si>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</si>
  <si>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</si>
  <si>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</si>
  <si>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</si>
  <si>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</si>
  <si>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</si>
  <si>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</si>
  <si>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</si>
  <si>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</si>
  <si>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</si>
  <si>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</si>
  <si>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</si>
  <si>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</si>
  <si>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</si>
  <si>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</si>
  <si>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</si>
  <si>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</si>
  <si>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</si>
  <si>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</si>
  <si>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</si>
  <si>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</si>
  <si>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</si>
  <si>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</si>
  <si>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</si>
  <si>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</si>
  <si>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</si>
  <si>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</si>
  <si>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</si>
  <si>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</si>
  <si>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</si>
  <si>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</si>
  <si>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</si>
  <si>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</si>
  <si>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</si>
  <si>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</si>
  <si>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</si>
  <si>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</si>
  <si>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</si>
  <si>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</si>
  <si>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</si>
  <si>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</si>
  <si>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</si>
  <si>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</si>
  <si>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</si>
  <si>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</si>
  <si>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</si>
  <si>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</si>
  <si>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</si>
  <si>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</si>
  <si>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</si>
  <si>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</si>
  <si>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</si>
  <si>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</si>
  <si>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</si>
  <si>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</si>
  <si>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</si>
  <si>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</si>
  <si>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</si>
  <si>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</si>
  <si>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</si>
  <si>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</si>
  <si>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</si>
  <si>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</si>
  <si>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</si>
  <si>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</si>
  <si>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</si>
  <si>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</si>
  <si>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</si>
  <si>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</si>
  <si>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</si>
  <si>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</si>
  <si>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</si>
  <si>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</si>
  <si>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</si>
  <si>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</si>
  <si>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</si>
  <si>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</si>
  <si>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</si>
  <si>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</si>
  <si>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</si>
  <si>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</si>
  <si>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</si>
  <si>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</si>
  <si>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</si>
  <si>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</si>
  <si>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</si>
  <si>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</si>
  <si>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</si>
  <si>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</si>
  <si>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</si>
  <si>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</si>
  <si>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</si>
  <si>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</si>
  <si>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</si>
  <si>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</si>
  <si>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</si>
  <si>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</si>
  <si>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</si>
  <si>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</si>
  <si>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</si>
  <si>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</si>
  <si>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</si>
  <si>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</si>
  <si>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</si>
  <si>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</si>
  <si>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</si>
  <si>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</si>
  <si>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</si>
  <si>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</si>
  <si>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</si>
  <si>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</si>
  <si>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</si>
  <si>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</si>
  <si>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</si>
  <si>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</si>
  <si>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</si>
  <si>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</si>
  <si>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</si>
  <si>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</si>
  <si>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</si>
  <si>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</si>
  <si>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</si>
  <si>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</si>
  <si>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</si>
  <si>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</si>
  <si>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</si>
  <si>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</si>
  <si>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</si>
  <si>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</si>
  <si>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</si>
  <si>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</si>
  <si>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</si>
  <si>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</si>
  <si>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</si>
  <si>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</si>
  <si>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</si>
  <si>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</si>
  <si>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</si>
  <si>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</si>
  <si>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</si>
  <si>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</si>
  <si>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</si>
  <si>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</si>
  <si>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</si>
  <si>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</si>
  <si>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</si>
  <si>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</si>
  <si>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</si>
  <si>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</si>
  <si>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</si>
  <si>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</si>
  <si>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</si>
  <si>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</si>
  <si>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</si>
  <si>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</si>
  <si>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</si>
  <si>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</si>
  <si>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</si>
  <si>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</si>
  <si>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</si>
  <si>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</si>
  <si>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</si>
  <si>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</si>
  <si>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</si>
  <si>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</si>
  <si>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</si>
  <si>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</si>
  <si>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</si>
  <si>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</si>
  <si>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</si>
  <si>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</si>
  <si>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</si>
  <si>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</si>
  <si>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</si>
  <si>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</si>
  <si>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</si>
  <si>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</si>
  <si>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</si>
  <si>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</si>
  <si>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</si>
  <si>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</si>
  <si>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</si>
  <si>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</si>
  <si>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</si>
  <si>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</si>
  <si>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</si>
  <si>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</si>
  <si>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</si>
  <si>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</si>
  <si>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</si>
  <si>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</si>
  <si>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</si>
  <si>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</si>
  <si>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</si>
  <si>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</si>
  <si>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</si>
  <si>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</si>
  <si>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</si>
  <si>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</si>
  <si>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</si>
  <si>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</si>
  <si>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</si>
  <si>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</si>
  <si>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</si>
  <si>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</si>
  <si>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</si>
  <si>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</si>
  <si>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</si>
  <si>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</si>
  <si>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</si>
  <si>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</si>
  <si>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</si>
  <si>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</si>
  <si>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</si>
  <si>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</si>
  <si>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</si>
  <si>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</si>
  <si>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</si>
  <si>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</si>
  <si>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</si>
  <si>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</si>
  <si>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</si>
  <si>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</si>
  <si>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</si>
  <si>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</si>
  <si>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</si>
  <si>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</si>
  <si>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</si>
  <si>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</si>
  <si>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</si>
  <si>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</si>
  <si>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</si>
  <si>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</si>
  <si>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</si>
  <si>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</si>
  <si>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</si>
  <si>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</si>
  <si>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</si>
  <si>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</si>
  <si>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</si>
  <si>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</si>
  <si>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</si>
  <si>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</si>
  <si>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</si>
  <si>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</si>
  <si>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</si>
  <si>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</si>
  <si>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</si>
  <si>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</si>
  <si>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</si>
  <si>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</si>
  <si>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</si>
  <si>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</si>
  <si>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</si>
  <si>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</si>
  <si>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</si>
  <si>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</si>
  <si>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</si>
  <si>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</si>
  <si>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</si>
  <si>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</si>
  <si>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</si>
  <si>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</si>
  <si>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</si>
  <si>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</si>
  <si>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</si>
  <si>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</si>
  <si>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</si>
  <si>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</si>
  <si>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</si>
  <si>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</si>
  <si>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</si>
  <si>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</si>
  <si>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</si>
  <si>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</si>
  <si>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</si>
  <si>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</si>
  <si>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</si>
  <si>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</si>
  <si>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</si>
  <si>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</si>
  <si>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</si>
  <si>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</si>
  <si>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</si>
  <si>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</si>
  <si>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</si>
  <si>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</si>
  <si>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</si>
  <si>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</si>
  <si>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</si>
  <si>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</si>
  <si>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</si>
  <si>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</si>
  <si>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</si>
  <si>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</si>
  <si>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</si>
  <si>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</si>
  <si>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</si>
  <si>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</si>
  <si>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</si>
  <si>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</si>
  <si>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</si>
  <si>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</si>
  <si>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</si>
  <si>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</si>
  <si>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</si>
  <si>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</si>
  <si>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</si>
  <si>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</si>
  <si>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</si>
  <si>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</si>
  <si>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</si>
  <si>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</si>
  <si>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</si>
  <si>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</si>
  <si>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</si>
  <si>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</si>
  <si>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</si>
  <si>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</si>
  <si>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</si>
  <si>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</si>
  <si>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</si>
  <si>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</si>
  <si>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</si>
  <si>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</si>
  <si>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</si>
  <si>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</si>
  <si>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</si>
  <si>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</si>
  <si>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</si>
  <si>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</si>
  <si>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</si>
  <si>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</si>
  <si>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</si>
  <si>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</si>
  <si>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</si>
  <si>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</si>
  <si>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</si>
  <si>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</si>
  <si>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</si>
  <si>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</si>
  <si>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</si>
  <si>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</si>
  <si>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</si>
  <si>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</si>
  <si>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</si>
  <si>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</si>
  <si>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</si>
  <si>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</si>
  <si>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</si>
  <si>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</si>
  <si>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</si>
  <si>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</si>
  <si>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</si>
  <si>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</si>
  <si>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</si>
  <si>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</si>
  <si>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</si>
  <si>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</si>
  <si>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</si>
  <si>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</si>
  <si>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</si>
  <si>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</si>
  <si>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</si>
  <si>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</si>
  <si>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</si>
  <si>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</si>
  <si>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</si>
  <si>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</si>
  <si>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</si>
  <si>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</si>
  <si>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</si>
  <si>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</si>
  <si>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</si>
  <si>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</si>
  <si>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</si>
  <si>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</si>
  <si>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</si>
  <si>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</si>
  <si>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</si>
  <si>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</si>
  <si>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</si>
  <si>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</si>
  <si>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</si>
  <si>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</si>
  <si>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</si>
  <si>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</si>
  <si>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</si>
  <si>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</si>
  <si>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</si>
  <si>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</si>
  <si>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</si>
  <si>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</si>
  <si>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</si>
  <si>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</si>
  <si>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</si>
  <si>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</si>
  <si>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</si>
  <si>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</si>
  <si>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</si>
  <si>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</si>
  <si>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</si>
  <si>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</si>
  <si>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</si>
  <si>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</si>
  <si>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</si>
  <si>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</si>
  <si>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</si>
  <si>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</si>
  <si>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</si>
  <si>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</si>
  <si>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</si>
  <si>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</si>
  <si>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</si>
  <si>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</si>
  <si>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</si>
  <si>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</si>
  <si>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</si>
  <si>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</si>
  <si>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</si>
  <si>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</si>
  <si>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</si>
  <si>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</si>
  <si>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</si>
  <si>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</si>
  <si>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</si>
  <si>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</si>
  <si>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</si>
  <si>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</si>
  <si>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</si>
  <si>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</si>
  <si>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</si>
  <si>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</si>
  <si>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</si>
  <si>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</si>
  <si>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</si>
  <si>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</si>
  <si>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</si>
  <si>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</si>
  <si>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</si>
  <si>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</si>
  <si>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</si>
  <si>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</si>
  <si>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</si>
  <si>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</si>
  <si>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</si>
  <si>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</si>
  <si>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</si>
  <si>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</si>
  <si>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</si>
  <si>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</si>
  <si>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</si>
  <si>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</si>
  <si>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</si>
  <si>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</si>
  <si>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</si>
  <si>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</si>
  <si>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</si>
  <si>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</si>
  <si>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</si>
  <si>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</si>
  <si>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</si>
  <si>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</si>
  <si>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</si>
  <si>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</si>
  <si>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</si>
  <si>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</si>
  <si>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</si>
  <si>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</si>
  <si>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</si>
  <si>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</si>
  <si>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</si>
  <si>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</si>
  <si>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</si>
  <si>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</si>
  <si>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</si>
  <si>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</si>
  <si>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</si>
  <si>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</si>
  <si>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</si>
  <si>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</si>
  <si>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</si>
  <si>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</si>
  <si>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</si>
  <si>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</si>
  <si>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</si>
  <si>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</si>
  <si>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</si>
  <si>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</si>
  <si>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</si>
  <si>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</si>
  <si>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</si>
  <si>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</si>
  <si>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</si>
  <si>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</si>
  <si>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</si>
  <si>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</si>
  <si>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</si>
  <si>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</si>
  <si>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</si>
  <si>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</si>
  <si>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</si>
  <si>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</si>
  <si>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</si>
  <si>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</si>
  <si>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</si>
  <si>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</si>
  <si>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</si>
  <si>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</si>
  <si>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</si>
  <si>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</si>
  <si>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</si>
  <si>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</si>
  <si>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</si>
  <si>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</si>
  <si>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</si>
  <si>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</si>
  <si>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</si>
  <si>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</si>
  <si>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</si>
  <si>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</si>
  <si>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</si>
  <si>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</si>
  <si>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</si>
  <si>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</si>
  <si>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</si>
  <si>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</si>
  <si>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</si>
  <si>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</si>
  <si>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</si>
  <si>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</si>
  <si>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</si>
  <si>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</si>
  <si>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</si>
  <si>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</si>
  <si>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</si>
  <si>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</si>
  <si>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</si>
  <si>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</si>
  <si>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</si>
  <si>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</si>
  <si>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</si>
  <si>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</si>
  <si>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</si>
  <si>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</si>
  <si>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</si>
  <si>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</si>
  <si>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</si>
  <si>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</si>
  <si>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</si>
  <si>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</si>
  <si>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</si>
  <si>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</si>
  <si>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</si>
  <si>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</si>
  <si>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</si>
  <si>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</si>
  <si>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</si>
  <si>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</si>
  <si>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</si>
  <si>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</si>
  <si>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</si>
  <si>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</si>
  <si>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</si>
  <si>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</si>
  <si>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</si>
  <si>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</si>
  <si>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</si>
  <si>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</si>
  <si>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</si>
  <si>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</si>
  <si>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</si>
  <si>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</si>
  <si>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</si>
  <si>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</si>
  <si>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</si>
  <si>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</si>
  <si>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</si>
  <si>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</si>
  <si>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</si>
  <si>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</si>
  <si>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</si>
  <si>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</si>
  <si>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</si>
  <si>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</si>
  <si>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</si>
  <si>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</si>
  <si>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</si>
  <si>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</si>
  <si>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</si>
  <si>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</si>
  <si>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</si>
  <si>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</si>
  <si>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</si>
  <si>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</si>
  <si>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</si>
  <si>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</si>
  <si>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</si>
  <si>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</si>
  <si>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</si>
  <si>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</si>
  <si>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</si>
  <si>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</si>
  <si>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</si>
  <si>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</si>
  <si>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</si>
  <si>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</si>
  <si>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</si>
  <si>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</si>
  <si>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</si>
  <si>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</si>
  <si>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</si>
  <si>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</si>
  <si>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</si>
  <si>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</si>
  <si>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</si>
  <si>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</si>
  <si>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</si>
  <si>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</si>
  <si>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</si>
  <si>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</si>
  <si>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</si>
  <si>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</si>
  <si>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</si>
  <si>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</si>
  <si>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</si>
  <si>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</si>
  <si>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</si>
  <si>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</si>
  <si>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</si>
  <si>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</si>
  <si>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</si>
  <si>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</si>
  <si>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</si>
  <si>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</si>
  <si>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</si>
  <si>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</si>
  <si>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</si>
  <si>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</si>
  <si>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</si>
  <si>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</si>
  <si>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</si>
  <si>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</si>
  <si>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</si>
  <si>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</si>
  <si>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</si>
  <si>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</si>
  <si>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</si>
  <si>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</si>
  <si>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</si>
  <si>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</si>
  <si>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</si>
  <si>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</si>
  <si>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</si>
  <si>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</si>
  <si>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</si>
  <si>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</si>
  <si>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</si>
  <si>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</si>
  <si>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</si>
  <si>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</si>
  <si>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</si>
  <si>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</si>
  <si>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</si>
  <si>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</si>
  <si>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</si>
  <si>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</si>
  <si>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</si>
  <si>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</si>
  <si>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</si>
  <si>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</si>
  <si>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</si>
  <si>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</si>
  <si>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</si>
  <si>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</si>
  <si>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</si>
  <si>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</si>
  <si>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</si>
  <si>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</si>
  <si>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</si>
  <si>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</si>
  <si>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</si>
  <si>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</si>
  <si>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</si>
  <si>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</si>
  <si>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</si>
  <si>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</si>
  <si>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</si>
  <si>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</si>
  <si>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</si>
  <si>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</si>
  <si>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</si>
  <si>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</si>
  <si>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</si>
  <si>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</si>
  <si>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</si>
  <si>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</si>
  <si>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</si>
  <si>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</si>
  <si>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</si>
  <si>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</si>
  <si>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</si>
  <si>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</si>
  <si>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</si>
  <si>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</si>
  <si>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</si>
  <si>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</si>
  <si>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</si>
  <si>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</si>
  <si>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</si>
  <si>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</si>
  <si>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</si>
  <si>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</si>
  <si>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</si>
  <si>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</si>
  <si>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</si>
  <si>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</si>
  <si>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</si>
  <si>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</si>
  <si>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</si>
  <si>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</si>
  <si>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</si>
  <si>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</si>
  <si>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</si>
  <si>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</si>
  <si>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</si>
  <si>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</si>
  <si>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</si>
  <si>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</si>
  <si>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</si>
  <si>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</si>
  <si>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</si>
  <si>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</si>
  <si>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</si>
  <si>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</si>
  <si>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</si>
  <si>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</si>
  <si>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</si>
  <si>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</si>
  <si>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</si>
  <si>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</si>
  <si>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</si>
  <si>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</si>
  <si>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</si>
  <si>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</si>
  <si>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</si>
  <si>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</si>
  <si>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</si>
  <si>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</si>
  <si>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</si>
  <si>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</si>
  <si>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</si>
  <si>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</si>
  <si>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</si>
  <si>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</si>
  <si>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</si>
  <si>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</si>
  <si>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</si>
  <si>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</si>
  <si>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</si>
  <si>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</si>
  <si>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</si>
  <si>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</si>
  <si>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</si>
  <si>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</si>
  <si>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</si>
  <si>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</si>
  <si>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</si>
  <si>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</si>
  <si>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</si>
  <si>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</si>
  <si>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</si>
  <si>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</si>
  <si>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</si>
  <si>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</si>
  <si>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</si>
  <si>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</si>
  <si>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</si>
  <si>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</si>
  <si>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</si>
  <si>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</si>
  <si>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</si>
  <si>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</si>
  <si>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</si>
  <si>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</si>
  <si>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</si>
  <si>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</si>
  <si>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</si>
  <si>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</si>
  <si>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</si>
  <si>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</si>
  <si>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</si>
  <si>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</si>
  <si>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</si>
  <si>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</si>
  <si>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</si>
  <si>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</si>
  <si>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</si>
  <si>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</si>
  <si>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</si>
  <si>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</si>
  <si>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</si>
  <si>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</si>
  <si>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</si>
  <si>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</si>
  <si>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</si>
  <si>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</si>
  <si>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</si>
  <si>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</si>
  <si>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</si>
  <si>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</si>
  <si>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</si>
  <si>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</si>
  <si>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</si>
  <si>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</si>
  <si>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</si>
  <si>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</si>
  <si>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</si>
  <si>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</si>
  <si>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</si>
  <si>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</si>
  <si>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</si>
  <si>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</si>
  <si>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</si>
  <si>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</si>
  <si>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</si>
  <si>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</si>
  <si>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</si>
  <si>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</si>
  <si>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</si>
  <si>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</si>
  <si>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</si>
  <si>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</si>
  <si>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</si>
  <si>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</si>
  <si>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</si>
  <si>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</si>
  <si>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</si>
  <si>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</si>
  <si>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</si>
  <si>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</si>
  <si>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</si>
  <si>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</si>
  <si>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</si>
  <si>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</si>
  <si>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</si>
  <si>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</si>
  <si>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</si>
  <si>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</si>
  <si>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</si>
  <si>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</si>
  <si>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</si>
  <si>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</si>
  <si>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</si>
  <si>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</si>
  <si>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</si>
  <si>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</si>
  <si>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</si>
  <si>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</si>
  <si>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</si>
  <si>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</si>
  <si>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</si>
  <si>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</si>
  <si>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</si>
  <si>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</si>
  <si>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</si>
  <si>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</si>
  <si>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</si>
  <si>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</si>
  <si>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</si>
  <si>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</si>
  <si>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</si>
  <si>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</si>
  <si>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</si>
  <si>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</si>
  <si>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</si>
  <si>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</si>
  <si>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</si>
  <si>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</si>
  <si>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</si>
  <si>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</si>
  <si>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</si>
  <si>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</si>
  <si>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</si>
  <si>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</si>
  <si>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</si>
  <si>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</si>
  <si>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</si>
  <si>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</si>
  <si>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</si>
  <si>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</si>
  <si>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</si>
  <si>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</si>
  <si>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</si>
  <si>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</si>
  <si>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</si>
  <si>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</si>
  <si>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</si>
  <si>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</si>
  <si>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</si>
  <si>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</si>
  <si>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</si>
  <si>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</si>
  <si>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</si>
  <si>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</si>
  <si>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</si>
  <si>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</si>
  <si>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</si>
  <si>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</si>
  <si>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</si>
  <si>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</si>
  <si>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</si>
  <si>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</si>
  <si>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</si>
  <si>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</si>
  <si>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</si>
  <si>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</si>
  <si>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</si>
  <si>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</si>
  <si>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</si>
  <si>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</si>
  <si>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</si>
  <si>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</si>
  <si>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</si>
  <si>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</si>
  <si>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</si>
  <si>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</si>
  <si>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</si>
  <si>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</si>
  <si>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</si>
  <si>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</si>
  <si>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</si>
  <si>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</si>
  <si>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</si>
  <si>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</si>
  <si>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</si>
  <si>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</si>
  <si>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</si>
  <si>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</si>
  <si>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</si>
  <si>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</si>
  <si>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</si>
  <si>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</si>
  <si>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</si>
  <si>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</si>
  <si>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</si>
  <si>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</si>
  <si>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</si>
  <si>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</si>
  <si>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</si>
  <si>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</si>
  <si>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</si>
  <si>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</si>
  <si>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</si>
  <si>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</si>
  <si>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</si>
  <si>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</si>
  <si>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</si>
  <si>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</si>
  <si>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</si>
  <si>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</si>
  <si>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</si>
  <si>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</si>
  <si>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</si>
  <si>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</si>
  <si>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</si>
  <si>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</si>
  <si>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</si>
  <si>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</si>
  <si>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</si>
  <si>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</si>
  <si>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</si>
  <si>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</si>
  <si>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</si>
  <si>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</si>
  <si>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</si>
  <si>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</si>
  <si>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</si>
  <si>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</si>
  <si>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</si>
  <si>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</si>
  <si>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</si>
  <si>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</si>
  <si>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</si>
  <si>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</si>
  <si>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</si>
  <si>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</si>
  <si>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</si>
  <si>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</si>
  <si>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</si>
  <si>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</si>
  <si>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</si>
  <si>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</si>
  <si>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</si>
  <si>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</si>
  <si>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</si>
  <si>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</si>
  <si>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</si>
  <si>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</si>
  <si>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</si>
  <si>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</si>
  <si>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</si>
  <si>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</si>
  <si>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</si>
  <si>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</si>
  <si>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</si>
  <si>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</si>
  <si>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</si>
  <si>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</si>
  <si>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</si>
  <si>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</si>
  <si>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</si>
  <si>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</si>
  <si>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</si>
  <si>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</si>
  <si>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</si>
  <si>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</si>
  <si>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</si>
  <si>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</si>
  <si>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</si>
  <si>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</si>
  <si>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</si>
  <si>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</si>
  <si>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</si>
  <si>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</si>
  <si>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</si>
  <si>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</si>
  <si>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</si>
  <si>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</si>
  <si>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</si>
  <si>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</si>
  <si>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</si>
  <si>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</si>
  <si>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</si>
  <si>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</si>
  <si>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</si>
  <si>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</si>
  <si>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</si>
  <si>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</si>
  <si>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</si>
  <si>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</si>
  <si>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</si>
  <si>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</si>
  <si>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</si>
  <si>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</si>
  <si>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</si>
  <si>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</si>
  <si>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</si>
  <si>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</si>
  <si>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</si>
  <si>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</si>
  <si>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</si>
  <si>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</si>
  <si>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</si>
  <si>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</si>
  <si>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</si>
  <si>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</si>
  <si>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</si>
  <si>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</si>
  <si>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</si>
  <si>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</si>
  <si>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</si>
  <si>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</si>
  <si>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</si>
  <si>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</si>
  <si>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</si>
  <si>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</si>
  <si>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</si>
  <si>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</si>
  <si>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</si>
  <si>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</si>
  <si>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</si>
  <si>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</si>
  <si>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</si>
  <si>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</si>
  <si>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</si>
  <si>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</si>
  <si>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</si>
  <si>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</si>
  <si>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</si>
  <si>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</si>
  <si>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</si>
  <si>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</si>
  <si>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</si>
  <si>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</si>
  <si>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</si>
  <si>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</si>
  <si>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</si>
  <si>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</si>
  <si>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</si>
  <si>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</si>
  <si>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</si>
  <si>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</si>
  <si>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</si>
  <si>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</si>
  <si>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</si>
  <si>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</si>
  <si>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</si>
  <si>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</si>
  <si>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</si>
  <si>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</si>
  <si>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</si>
  <si>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</si>
  <si>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</si>
  <si>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</si>
  <si>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</si>
  <si>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</si>
  <si>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</si>
  <si>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</si>
  <si>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</si>
  <si>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</si>
  <si>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</si>
  <si>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</si>
  <si>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</si>
  <si>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</si>
  <si>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</si>
  <si>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</si>
  <si>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</si>
  <si>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</si>
  <si>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</si>
  <si>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</si>
  <si>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</si>
  <si>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</si>
  <si>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</si>
  <si>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</si>
  <si>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</si>
  <si>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</si>
  <si>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</si>
  <si>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</si>
  <si>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</si>
  <si>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</si>
  <si>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</si>
  <si>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</si>
  <si>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</si>
  <si>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</si>
  <si>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</si>
  <si>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</si>
  <si>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</si>
  <si>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</si>
  <si>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</si>
  <si>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</si>
  <si>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</si>
  <si>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</si>
  <si>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</si>
  <si>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</si>
  <si>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</si>
  <si>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</si>
  <si>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</si>
  <si>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</si>
  <si>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</si>
  <si>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</si>
  <si>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</si>
  <si>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</si>
  <si>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</si>
  <si>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</si>
  <si>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</si>
  <si>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</si>
  <si>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</si>
  <si>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</si>
  <si>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</si>
  <si>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</si>
  <si>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</si>
  <si>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</si>
  <si>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</si>
  <si>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</si>
  <si>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</si>
  <si>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</si>
  <si>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</si>
  <si>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</si>
  <si>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</si>
  <si>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</si>
  <si>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</si>
  <si>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</si>
  <si>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</si>
  <si>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</si>
  <si>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</si>
  <si>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</si>
  <si>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</si>
  <si>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</si>
  <si>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</si>
  <si>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</si>
  <si>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</si>
  <si>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</si>
  <si>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</si>
  <si>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</si>
  <si>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</si>
  <si>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</si>
  <si>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</si>
  <si>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</si>
  <si>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</si>
  <si>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</si>
  <si>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</si>
  <si>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</si>
  <si>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</si>
  <si>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</si>
  <si>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</si>
  <si>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</si>
  <si>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</si>
  <si>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</si>
  <si>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</si>
  <si>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</si>
  <si>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</si>
  <si>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</si>
  <si>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</si>
  <si>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</si>
  <si>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</si>
  <si>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</si>
  <si>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</si>
  <si>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</si>
  <si>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</si>
  <si>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</si>
  <si>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</si>
  <si>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</si>
  <si>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</si>
  <si>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</si>
  <si>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</si>
  <si>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</si>
  <si>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</si>
  <si>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</si>
  <si>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</si>
  <si>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</si>
  <si>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</si>
  <si>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</si>
  <si>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</si>
  <si>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</si>
  <si>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</si>
  <si>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</si>
  <si>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</si>
  <si>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</si>
  <si>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</si>
  <si>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</si>
  <si>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</si>
  <si>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</si>
  <si>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</si>
  <si>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</si>
  <si>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</si>
  <si>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</si>
  <si>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</si>
  <si>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</si>
  <si>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</si>
  <si>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</si>
  <si>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</si>
  <si>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</si>
  <si>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</si>
  <si>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</si>
  <si>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</si>
  <si>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</si>
  <si>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</si>
  <si>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</si>
  <si>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</si>
  <si>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</si>
  <si>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</si>
  <si>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</si>
  <si>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</si>
  <si>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</si>
  <si>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</si>
  <si>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</si>
  <si>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</si>
  <si>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</si>
  <si>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</si>
  <si>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</si>
  <si>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</si>
  <si>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</si>
  <si>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</si>
  <si>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</si>
  <si>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</si>
  <si>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</si>
  <si>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</si>
  <si>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</si>
  <si>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</si>
  <si>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</si>
  <si>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</si>
  <si>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</si>
  <si>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</si>
  <si>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</si>
  <si>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</si>
  <si>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</si>
  <si>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</si>
  <si>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</si>
  <si>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</si>
  <si>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</si>
  <si>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</si>
  <si>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</si>
  <si>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</si>
  <si>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</si>
  <si>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</si>
  <si>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</si>
  <si>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</si>
  <si>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</si>
  <si>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</si>
  <si>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</si>
  <si>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</si>
  <si>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</si>
  <si>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</si>
  <si>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</si>
  <si>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</si>
  <si>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</si>
  <si>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</si>
  <si>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</si>
  <si>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</si>
  <si>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</si>
  <si>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</si>
  <si>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</si>
  <si>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</si>
  <si>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</si>
  <si>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</si>
  <si>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</si>
  <si>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</si>
  <si>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</si>
  <si>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</si>
  <si>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</si>
  <si>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</si>
  <si>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</si>
  <si>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</si>
  <si>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</si>
  <si>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</si>
  <si>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</si>
  <si>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</si>
  <si>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</si>
  <si>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</si>
  <si>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</si>
  <si>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</si>
  <si>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</si>
  <si>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</si>
  <si>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</si>
  <si>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</si>
  <si>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</si>
  <si>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</si>
  <si>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</si>
  <si>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</si>
  <si>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</si>
  <si>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</si>
  <si>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</si>
  <si>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</si>
  <si>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</si>
  <si>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</si>
  <si>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</si>
  <si>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</si>
  <si>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</si>
  <si>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</si>
  <si>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</si>
  <si>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</si>
  <si>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</si>
  <si>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</si>
  <si>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</si>
  <si>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</si>
  <si>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</si>
  <si>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</si>
  <si>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</si>
  <si>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</si>
  <si>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</si>
  <si>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</si>
  <si>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</si>
  <si>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</si>
  <si>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</si>
  <si>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</si>
  <si>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</si>
  <si>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</si>
  <si>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</si>
  <si>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</si>
  <si>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</si>
  <si>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</si>
  <si>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</si>
  <si>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</si>
  <si>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</si>
  <si>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</si>
  <si>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</si>
  <si>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</si>
  <si>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</si>
  <si>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</si>
  <si>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</si>
  <si>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</si>
  <si>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</si>
  <si>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</si>
  <si>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</si>
  <si>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</si>
  <si>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</si>
  <si>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</si>
  <si>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</si>
  <si>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</si>
  <si>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</si>
  <si>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</si>
  <si>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</si>
  <si>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</si>
  <si>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</si>
  <si>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</si>
  <si>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</si>
  <si>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</si>
  <si>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</si>
  <si>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</si>
  <si>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</si>
  <si>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</si>
  <si>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</si>
  <si>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</si>
  <si>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</si>
  <si>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</si>
  <si>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</si>
  <si>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</si>
  <si>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</si>
  <si>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</si>
  <si>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</si>
  <si>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</si>
  <si>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</si>
  <si>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</si>
  <si>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</si>
  <si>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</si>
  <si>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</si>
  <si>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</si>
  <si>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</si>
  <si>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</si>
  <si>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</si>
  <si>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</si>
  <si>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</si>
  <si>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</si>
  <si>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</si>
  <si>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</si>
  <si>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</si>
  <si>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</si>
  <si>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</si>
  <si>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</si>
  <si>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</si>
  <si>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</si>
  <si>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</si>
  <si>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</si>
  <si>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</si>
  <si>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</si>
  <si>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</si>
  <si>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</si>
  <si>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</si>
  <si>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</si>
  <si>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</si>
  <si>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</si>
  <si>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</si>
  <si>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</si>
  <si>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</si>
  <si>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</si>
  <si>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</si>
  <si>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</si>
  <si>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</si>
  <si>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</si>
  <si>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</si>
  <si>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</si>
  <si>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</si>
  <si>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</si>
  <si>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</si>
  <si>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</si>
  <si>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</si>
  <si>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</si>
  <si>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</si>
  <si>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</si>
  <si>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</si>
  <si>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</si>
  <si>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</si>
  <si>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</si>
  <si>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</si>
  <si>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</si>
  <si>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</si>
  <si>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</si>
  <si>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</si>
  <si>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</si>
  <si>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</si>
  <si>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</si>
  <si>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</si>
  <si>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</si>
  <si>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</si>
  <si>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</si>
  <si>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</si>
  <si>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</si>
  <si>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</si>
  <si>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</si>
  <si>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</si>
  <si>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</si>
  <si>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</si>
  <si>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</si>
  <si>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</si>
  <si>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</si>
  <si>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</si>
  <si>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</si>
  <si>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</si>
  <si>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</si>
  <si>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</si>
  <si>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</si>
  <si>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</si>
  <si>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</si>
  <si>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</si>
  <si>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</si>
  <si>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</si>
  <si>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</si>
  <si>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</si>
  <si>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</si>
  <si>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</si>
  <si>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</si>
  <si>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</si>
  <si>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</si>
  <si>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</si>
  <si>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</si>
  <si>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</si>
  <si>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</si>
  <si>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</si>
  <si>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</si>
  <si>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</si>
  <si>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</si>
  <si>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</si>
  <si>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</si>
  <si>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</si>
  <si>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</si>
  <si>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</si>
  <si>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</si>
  <si>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</si>
  <si>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</si>
  <si>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</si>
  <si>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</si>
  <si>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</si>
  <si>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</si>
  <si>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</si>
  <si>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</si>
  <si>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</si>
  <si>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</si>
  <si>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</si>
  <si>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</si>
  <si>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</si>
  <si>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</si>
  <si>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</si>
  <si>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</si>
  <si>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</si>
  <si>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</si>
  <si>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</si>
  <si>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</si>
  <si>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</si>
  <si>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</si>
  <si>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</si>
  <si>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</si>
  <si>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</si>
  <si>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</si>
  <si>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</si>
  <si>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</si>
  <si>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</si>
  <si>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</si>
  <si>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</si>
  <si>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</si>
  <si>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</si>
  <si>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</si>
  <si>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</si>
  <si>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</si>
  <si>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</si>
  <si>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</si>
  <si>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</si>
  <si>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</si>
  <si>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</si>
  <si>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</si>
  <si>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</si>
  <si>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</si>
  <si>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</si>
  <si>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</si>
  <si>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</si>
  <si>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</si>
  <si>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</si>
  <si>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</si>
  <si>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</si>
  <si>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</si>
  <si>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</si>
  <si>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</si>
  <si>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</si>
  <si>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</si>
  <si>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</si>
  <si>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</si>
  <si>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</si>
  <si>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</si>
  <si>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</si>
  <si>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</si>
  <si>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</si>
  <si>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</si>
  <si>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</si>
  <si>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</si>
  <si>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</si>
  <si>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</si>
  <si>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</si>
  <si>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</si>
  <si>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</si>
  <si>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</si>
  <si>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</si>
  <si>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</si>
  <si>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</si>
  <si>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</si>
  <si>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</si>
  <si>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</si>
  <si>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</si>
  <si>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</si>
  <si>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</si>
  <si>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</si>
  <si>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</si>
  <si>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</si>
  <si>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</si>
  <si>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</si>
  <si>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</si>
  <si>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</si>
  <si>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</si>
  <si>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</si>
  <si>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</si>
  <si>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</si>
  <si>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</si>
  <si>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</si>
  <si>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</si>
  <si>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</si>
  <si>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</si>
  <si>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</si>
  <si>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</si>
  <si>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</si>
  <si>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</si>
  <si>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</si>
  <si>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</si>
  <si>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</si>
  <si>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</si>
  <si>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</si>
  <si>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</si>
  <si>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</si>
  <si>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</si>
  <si>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</si>
  <si>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</si>
  <si>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</si>
  <si>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</si>
  <si>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</si>
  <si>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</si>
  <si>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</si>
  <si>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</si>
  <si>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</si>
  <si>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</si>
  <si>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</si>
  <si>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</si>
  <si>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</si>
  <si>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</si>
  <si>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</si>
  <si>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</si>
  <si>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</si>
  <si>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</si>
  <si>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</si>
  <si>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</si>
  <si>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</si>
  <si>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</si>
  <si>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</si>
  <si>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</si>
  <si>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</si>
  <si>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</si>
  <si>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</si>
  <si>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</si>
  <si>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</si>
  <si>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</si>
  <si>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</si>
  <si>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</si>
  <si>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</si>
  <si>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</si>
  <si>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</si>
  <si>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</si>
  <si>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</si>
  <si>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</si>
  <si>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</si>
  <si>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</si>
  <si>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</si>
  <si>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</si>
  <si>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</si>
  <si>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</si>
  <si>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</si>
  <si>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</si>
  <si>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</si>
  <si>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</si>
  <si>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</si>
  <si>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</si>
  <si>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</si>
  <si>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</si>
  <si>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</si>
  <si>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</si>
  <si>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</si>
  <si>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</si>
  <si>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</si>
  <si>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</si>
  <si>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</si>
  <si>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</si>
  <si>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</si>
  <si>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</si>
  <si>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</si>
  <si>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</si>
  <si>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</si>
  <si>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</si>
  <si>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</si>
  <si>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</si>
  <si>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</si>
  <si>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</si>
  <si>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</si>
  <si>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</si>
  <si>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</si>
  <si>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</si>
  <si>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</si>
  <si>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</si>
  <si>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</si>
  <si>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</si>
  <si>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</si>
  <si>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</si>
  <si>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</si>
  <si>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</si>
  <si>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</si>
  <si>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</si>
  <si>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</si>
  <si>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</si>
  <si>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</si>
  <si>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</si>
  <si>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</si>
  <si>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</si>
  <si>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</si>
  <si>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</si>
  <si>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</si>
  <si>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</si>
  <si>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</si>
  <si>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</si>
  <si>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</si>
  <si>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</si>
  <si>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</si>
  <si>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</si>
  <si>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</si>
  <si>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</si>
  <si>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</si>
  <si>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</si>
  <si>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</si>
  <si>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</si>
  <si>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</si>
  <si>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</si>
  <si>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</si>
  <si>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</si>
  <si>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</si>
  <si>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</si>
  <si>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</si>
  <si>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</si>
  <si>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</si>
  <si>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</si>
  <si>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</si>
  <si>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</si>
  <si>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</si>
  <si>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</si>
  <si>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</si>
  <si>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</si>
  <si>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</si>
  <si>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</si>
  <si>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</si>
  <si>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</si>
  <si>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</si>
  <si>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</si>
  <si>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</si>
  <si>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</si>
  <si>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</si>
  <si>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</si>
  <si>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</si>
  <si>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</si>
  <si>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</si>
  <si>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</si>
  <si>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</si>
  <si>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</si>
  <si>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</si>
  <si>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</si>
  <si>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</si>
  <si>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</si>
  <si>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</si>
  <si>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</si>
  <si>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</si>
  <si>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</si>
  <si>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</si>
  <si>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</si>
  <si>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</si>
  <si>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</si>
  <si>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</si>
  <si>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</si>
  <si>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</si>
  <si>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</si>
  <si>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</si>
  <si>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</si>
  <si>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</si>
  <si>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</si>
  <si>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</si>
  <si>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</si>
  <si>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</si>
  <si>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</si>
  <si>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</si>
  <si>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</si>
  <si>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</si>
  <si>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</si>
  <si>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</si>
  <si>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</si>
  <si>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</si>
  <si>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</si>
  <si>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</si>
  <si>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</si>
  <si>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</si>
  <si>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</si>
  <si>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</si>
  <si>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</si>
  <si>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</si>
  <si>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</si>
  <si>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</si>
  <si>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</si>
  <si>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</si>
  <si>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</si>
  <si>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</si>
  <si>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</si>
  <si>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</si>
  <si>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</si>
  <si>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</si>
  <si>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</si>
  <si>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</si>
  <si>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</si>
  <si>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</si>
  <si>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</si>
  <si>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</si>
  <si>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</si>
  <si>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</si>
  <si>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</si>
  <si>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</si>
  <si>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</si>
  <si>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</si>
  <si>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</si>
  <si>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</si>
  <si>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</si>
  <si>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</si>
  <si>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</si>
  <si>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</si>
  <si>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</si>
  <si>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</si>
  <si>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</si>
  <si>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</si>
  <si>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</si>
  <si>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</si>
  <si>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</si>
  <si>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</si>
  <si>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</si>
  <si>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</si>
  <si>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</si>
  <si>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</si>
  <si>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</si>
  <si>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</si>
  <si>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</si>
  <si>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</si>
  <si>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</si>
  <si>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</si>
  <si>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</si>
  <si>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</si>
  <si>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</si>
  <si>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</si>
  <si>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</si>
  <si>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</si>
  <si>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</si>
  <si>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</si>
  <si>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</si>
  <si>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</si>
  <si>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</si>
  <si>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</si>
  <si>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</si>
  <si>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</si>
  <si>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</si>
  <si>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</si>
  <si>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</si>
  <si>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</si>
  <si>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</si>
  <si>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</si>
  <si>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</si>
  <si>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</si>
  <si>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</si>
  <si>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</si>
  <si>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</si>
  <si>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</si>
  <si>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</si>
  <si>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</si>
  <si>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</si>
  <si>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</si>
  <si>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</si>
  <si>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</si>
  <si>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</si>
  <si>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</si>
  <si>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</si>
  <si>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</si>
  <si>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</si>
  <si>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</si>
  <si>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</si>
  <si>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</si>
  <si>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</si>
  <si>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</si>
  <si>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</si>
  <si>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</si>
  <si>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</si>
  <si>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</si>
  <si>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</si>
  <si>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</si>
  <si>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</si>
  <si>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</si>
  <si>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</si>
  <si>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</si>
  <si>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</si>
  <si>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</si>
  <si>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</si>
  <si>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</si>
  <si>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</si>
  <si>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</si>
  <si>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</si>
  <si>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</si>
  <si>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</si>
  <si>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</si>
  <si>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</si>
  <si>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</si>
  <si>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</si>
  <si>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</si>
  <si>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</si>
  <si>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</si>
  <si>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</si>
  <si>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</si>
  <si>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</si>
  <si>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</si>
  <si>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</si>
  <si>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</si>
  <si>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</si>
  <si>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</si>
  <si>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</si>
  <si>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</si>
  <si>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</si>
  <si>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</si>
  <si>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</si>
  <si>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</si>
  <si>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</si>
  <si>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</si>
  <si>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</si>
  <si>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</si>
  <si>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</si>
  <si>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</si>
  <si>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</si>
  <si>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</si>
  <si>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</si>
  <si>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</si>
  <si>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</si>
  <si>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</si>
  <si>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</si>
  <si>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</si>
  <si>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</si>
  <si>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</si>
  <si>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</si>
  <si>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</si>
  <si>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</si>
  <si>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</si>
  <si>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</si>
  <si>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</si>
  <si>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</si>
  <si>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</si>
  <si>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</si>
  <si>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</si>
  <si>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</si>
  <si>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</si>
  <si>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</si>
  <si>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</si>
  <si>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</si>
  <si>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</si>
  <si>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</si>
  <si>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</si>
  <si>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</si>
  <si>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</si>
  <si>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</si>
  <si>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</si>
  <si>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</si>
  <si>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</si>
  <si>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</si>
  <si>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</si>
  <si>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</si>
  <si>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</si>
  <si>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</si>
  <si>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</si>
  <si>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</si>
  <si>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</si>
  <si>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</si>
  <si>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</si>
  <si>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</si>
  <si>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</si>
  <si>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</si>
  <si>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</si>
  <si>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</si>
  <si>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</si>
  <si>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</si>
  <si>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</si>
  <si>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</si>
  <si>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</si>
  <si>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</si>
  <si>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</si>
  <si>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</si>
  <si>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</si>
  <si>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</si>
  <si>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</si>
  <si>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</si>
  <si>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</si>
  <si>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</si>
  <si>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</si>
  <si>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</si>
  <si>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</si>
  <si>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</si>
  <si>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</si>
  <si>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</si>
  <si>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</si>
  <si>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</si>
  <si>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</si>
  <si>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</si>
  <si>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</si>
  <si>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</si>
  <si>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</si>
  <si>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</si>
  <si>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</si>
  <si>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</si>
  <si>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</si>
  <si>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</si>
  <si>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</si>
  <si>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</si>
  <si>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</si>
  <si>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</si>
  <si>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</si>
  <si>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</si>
  <si>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</si>
  <si>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</si>
  <si>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</si>
  <si>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</si>
  <si>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</si>
  <si>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</si>
  <si>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</si>
  <si>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</si>
  <si>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</si>
  <si>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</si>
  <si>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</si>
  <si>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</si>
  <si>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</si>
  <si>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</si>
  <si>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</si>
  <si>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</si>
  <si>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</si>
  <si>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</si>
  <si>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</si>
  <si>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</si>
  <si>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</si>
  <si>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</si>
  <si>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</si>
  <si>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</si>
  <si>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</si>
  <si>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</si>
  <si>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</si>
  <si>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</si>
  <si>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</si>
  <si>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</si>
  <si>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</si>
  <si>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</si>
  <si>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</si>
  <si>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</si>
  <si>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</si>
  <si>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</si>
  <si>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</si>
  <si>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</si>
  <si>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</si>
  <si>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</si>
  <si>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</si>
  <si>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</si>
  <si>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</si>
  <si>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</si>
  <si>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</si>
  <si>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</si>
  <si>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</si>
  <si>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</si>
  <si>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</si>
  <si>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</si>
  <si>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</si>
  <si>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</si>
  <si>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</si>
  <si>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</si>
  <si>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</si>
  <si>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</si>
  <si>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</si>
  <si>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</si>
  <si>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</si>
  <si>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</si>
  <si>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</si>
  <si>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</si>
  <si>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</si>
  <si>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</si>
  <si>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</si>
  <si>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</si>
  <si>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</si>
  <si>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</si>
  <si>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</si>
  <si>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</si>
  <si>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</si>
  <si>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</si>
  <si>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</si>
  <si>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</si>
  <si>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</si>
  <si>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</si>
  <si>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</si>
  <si>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</si>
  <si>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</si>
  <si>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</si>
  <si>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</si>
  <si>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</si>
  <si>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</si>
  <si>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</si>
  <si>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</si>
  <si>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</si>
  <si>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</si>
  <si>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</si>
  <si>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</si>
  <si>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</si>
  <si>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</si>
  <si>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</si>
  <si>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</si>
  <si>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</si>
  <si>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</si>
  <si>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</si>
  <si>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</si>
  <si>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</si>
  <si>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</si>
  <si>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</si>
  <si>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</si>
  <si>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</si>
  <si>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</si>
  <si>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</si>
  <si>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</si>
  <si>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</si>
  <si>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</si>
  <si>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</si>
  <si>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</si>
  <si>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</si>
  <si>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</si>
  <si>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</si>
  <si>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</si>
  <si>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</si>
  <si>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</si>
  <si>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</si>
  <si>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</si>
  <si>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</si>
  <si>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</si>
  <si>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</si>
  <si>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</si>
  <si>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</si>
  <si>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</si>
  <si>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</si>
  <si>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</si>
  <si>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</si>
  <si>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</si>
  <si>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</si>
  <si>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</si>
  <si>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</si>
  <si>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</si>
  <si>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</si>
  <si>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</si>
  <si>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</si>
  <si>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</si>
  <si>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</si>
  <si>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</si>
  <si>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</si>
  <si>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</si>
  <si>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</si>
  <si>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</si>
  <si>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</si>
  <si>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</si>
  <si>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</si>
  <si>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</si>
  <si>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</si>
  <si>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</si>
  <si>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</si>
  <si>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</si>
  <si>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</si>
  <si>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</si>
  <si>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</si>
  <si>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</si>
  <si>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</si>
  <si>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</si>
  <si>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</si>
  <si>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</si>
  <si>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</si>
  <si>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</si>
  <si>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</si>
  <si>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</si>
  <si>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</si>
  <si>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</si>
  <si>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</si>
  <si>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</si>
  <si>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</si>
  <si>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</si>
  <si>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</si>
  <si>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</si>
  <si>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</si>
  <si>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</si>
  <si>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</si>
  <si>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</si>
  <si>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</si>
  <si>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</si>
  <si>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</si>
  <si>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</si>
  <si>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</si>
  <si>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</si>
  <si>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</si>
  <si>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</si>
  <si>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</si>
  <si>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</si>
  <si>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</si>
  <si>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</si>
  <si>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</si>
  <si>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</si>
  <si>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</si>
  <si>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</si>
  <si>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</si>
  <si>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</si>
  <si>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</si>
  <si>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</si>
  <si>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</si>
  <si>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</si>
  <si>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</si>
  <si>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</si>
  <si>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</si>
  <si>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</si>
  <si>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</si>
  <si>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</si>
  <si>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</si>
  <si>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</si>
  <si>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</si>
  <si>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</si>
  <si>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</si>
  <si>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</si>
  <si>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</si>
  <si>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</si>
  <si>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</si>
  <si>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</si>
  <si>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</si>
  <si>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</si>
  <si>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</si>
  <si>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</si>
  <si>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</si>
  <si>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</si>
  <si>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</si>
  <si>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</si>
  <si>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</si>
  <si>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</si>
  <si>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</si>
  <si>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</si>
  <si>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</si>
  <si>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</si>
  <si>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</si>
  <si>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</si>
  <si>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</si>
  <si>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</si>
  <si>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</si>
  <si>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</si>
  <si>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</si>
  <si>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</si>
  <si>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</si>
  <si>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</si>
  <si>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</si>
  <si>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</si>
  <si>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</si>
  <si>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</si>
  <si>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</si>
  <si>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</si>
  <si>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</si>
  <si>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</si>
  <si>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</si>
  <si>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</si>
  <si>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</si>
  <si>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</si>
  <si>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</si>
  <si>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</si>
  <si>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</si>
  <si>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</si>
  <si>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</si>
  <si>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</si>
  <si>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</si>
  <si>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</si>
  <si>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</si>
  <si>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</si>
  <si>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</si>
  <si>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</si>
  <si>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</si>
  <si>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</si>
  <si>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</si>
  <si>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</si>
  <si>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</si>
  <si>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</si>
  <si>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</si>
  <si>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</si>
  <si>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</si>
  <si>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</si>
  <si>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</si>
  <si>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</si>
  <si>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</si>
  <si>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</si>
  <si>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</si>
  <si>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</si>
  <si>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</si>
  <si>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</si>
  <si>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</si>
  <si>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</si>
  <si>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</si>
  <si>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</si>
  <si>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</si>
  <si>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</si>
  <si>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</si>
  <si>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</si>
  <si>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</si>
  <si>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</si>
  <si>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</si>
  <si>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</si>
  <si>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</si>
  <si>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</si>
  <si>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</si>
  <si>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</si>
  <si>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</si>
  <si>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</si>
  <si>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</si>
  <si>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</si>
  <si>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</si>
  <si>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</si>
  <si>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</si>
  <si>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</si>
  <si>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</si>
  <si>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</si>
  <si>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</si>
  <si>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</si>
  <si>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</si>
  <si>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</si>
  <si>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</si>
  <si>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</si>
  <si>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</si>
  <si>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</si>
  <si>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</si>
  <si>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</si>
  <si>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</si>
  <si>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</si>
  <si>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</si>
  <si>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</si>
  <si>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</si>
  <si>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</si>
  <si>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</si>
  <si>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</si>
  <si>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</si>
  <si>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</si>
  <si>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</si>
  <si>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</si>
  <si>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</si>
  <si>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</si>
  <si>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</si>
  <si>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</si>
  <si>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</si>
  <si>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</si>
  <si>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</si>
  <si>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</si>
  <si>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</si>
  <si>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</si>
  <si>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</si>
  <si>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</si>
  <si>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</si>
  <si>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</si>
  <si>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</si>
  <si>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</si>
  <si>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</si>
  <si>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</si>
  <si>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</si>
  <si>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</si>
  <si>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</si>
  <si>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</si>
  <si>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</si>
  <si>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</si>
  <si>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</si>
  <si>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</si>
  <si>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</si>
  <si>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</si>
  <si>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</si>
  <si>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</si>
  <si>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</si>
  <si>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</si>
  <si>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</si>
  <si>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</si>
  <si>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</si>
  <si>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</si>
  <si>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</si>
  <si>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</si>
  <si>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</si>
  <si>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</si>
  <si>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</si>
  <si>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</si>
  <si>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</si>
  <si>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</si>
  <si>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</si>
  <si>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</si>
  <si>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</si>
  <si>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</si>
  <si>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</si>
  <si>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</si>
  <si>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</si>
  <si>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</si>
  <si>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</si>
  <si>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</si>
  <si>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</si>
  <si>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</si>
  <si>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</si>
  <si>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</si>
  <si>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</si>
  <si>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</si>
  <si>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</si>
  <si>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</si>
  <si>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</si>
  <si>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</si>
  <si>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</si>
  <si>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</si>
  <si>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</si>
  <si>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</si>
  <si>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</si>
  <si>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</si>
  <si>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</si>
  <si>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</si>
  <si>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</si>
  <si>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</si>
  <si>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</si>
  <si>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</si>
  <si>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</si>
  <si>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</si>
  <si>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</si>
  <si>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</si>
  <si>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</si>
  <si>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</si>
  <si>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</si>
  <si>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</si>
  <si>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</si>
  <si>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</si>
  <si>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</si>
  <si>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</si>
  <si>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</si>
  <si>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</si>
  <si>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</si>
  <si>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</si>
  <si>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</si>
  <si>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</si>
  <si>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</si>
  <si>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</si>
  <si>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</si>
  <si>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</si>
  <si>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</si>
  <si>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</si>
  <si>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</si>
  <si>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</si>
  <si>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</si>
  <si>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</si>
  <si>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</si>
  <si>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</si>
  <si>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</si>
  <si>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</si>
  <si>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</si>
  <si>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</si>
  <si>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</si>
  <si>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</si>
  <si>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</si>
  <si>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</si>
  <si>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</si>
  <si>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</si>
  <si>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</si>
  <si>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</si>
  <si>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</si>
  <si>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</si>
  <si>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</si>
  <si>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</si>
  <si>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</si>
  <si>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</si>
  <si>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</si>
  <si>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</si>
  <si>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</si>
  <si>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</si>
  <si>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</si>
  <si>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</si>
  <si>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</si>
  <si>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</si>
  <si>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</si>
  <si>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</si>
  <si>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</si>
  <si>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</si>
  <si>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</si>
  <si>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</si>
  <si>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</si>
  <si>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</si>
  <si>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</si>
  <si>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</si>
  <si>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</si>
  <si>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</si>
  <si>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</si>
  <si>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</si>
  <si>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</si>
  <si>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</si>
  <si>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</si>
  <si>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</si>
  <si>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</si>
  <si>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</si>
  <si>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</si>
  <si>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</si>
  <si>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</si>
  <si>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</si>
  <si>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</si>
  <si>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</si>
  <si>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</si>
  <si>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</si>
  <si>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</si>
  <si>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</si>
  <si>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</si>
  <si>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</si>
  <si>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</si>
  <si>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</si>
  <si>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</si>
  <si>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</si>
  <si>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</si>
  <si>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</si>
  <si>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</si>
  <si>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</si>
  <si>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</si>
  <si>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</si>
  <si>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</si>
  <si>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</si>
  <si>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</si>
  <si>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</si>
  <si>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</si>
  <si>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</si>
  <si>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</si>
  <si>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</si>
  <si>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</si>
  <si>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</si>
  <si>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</si>
  <si>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</si>
  <si>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</si>
  <si>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</si>
  <si>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</si>
  <si>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</si>
  <si>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</si>
  <si>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</si>
  <si>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</si>
  <si>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</si>
  <si>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</si>
  <si>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</si>
  <si>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</si>
  <si>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</si>
  <si>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</si>
  <si>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</si>
  <si>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</si>
  <si>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</si>
  <si>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</si>
  <si>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</si>
  <si>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</si>
  <si>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</si>
  <si>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</si>
  <si>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</si>
  <si>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</si>
  <si>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</si>
  <si>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</si>
  <si>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</si>
  <si>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</si>
  <si>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</si>
  <si>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</si>
  <si>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</si>
  <si>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</si>
  <si>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</si>
  <si>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</si>
  <si>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</si>
  <si>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</si>
  <si>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</si>
  <si>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</si>
  <si>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</si>
  <si>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</si>
  <si>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</si>
  <si>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</si>
  <si>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</si>
  <si>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</si>
  <si>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</si>
  <si>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</si>
  <si>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</si>
  <si>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</si>
  <si>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</si>
  <si>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</si>
  <si>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</si>
  <si>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</si>
  <si>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</si>
  <si>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</si>
  <si>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</si>
  <si>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</si>
  <si>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</si>
  <si>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</si>
  <si>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</si>
  <si>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</si>
  <si>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</si>
  <si>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</si>
  <si>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</si>
  <si>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</si>
  <si>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</si>
  <si>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</si>
  <si>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</si>
  <si>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</si>
  <si>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</si>
  <si>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</si>
  <si>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</si>
  <si>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</si>
  <si>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</si>
  <si>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</si>
  <si>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</si>
  <si>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</si>
  <si>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</si>
  <si>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</si>
  <si>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</si>
  <si>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</si>
  <si>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</si>
  <si>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</si>
  <si>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</si>
  <si>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</si>
  <si>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</si>
  <si>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</si>
  <si>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</si>
  <si>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</si>
  <si>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</si>
  <si>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</si>
  <si>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</si>
  <si>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</si>
  <si>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</si>
  <si>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</si>
  <si>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</si>
  <si>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</si>
  <si>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</si>
  <si>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</si>
  <si>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</si>
  <si>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</si>
  <si>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</si>
  <si>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</si>
  <si>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</si>
  <si>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</si>
  <si>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</si>
  <si>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</si>
  <si>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</si>
  <si>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</si>
  <si>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</si>
  <si>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</si>
  <si>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</si>
  <si>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</si>
  <si>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</si>
  <si>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</si>
  <si>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</si>
  <si>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</si>
  <si>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</si>
  <si>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</si>
  <si>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</si>
  <si>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</si>
  <si>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</si>
  <si>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</si>
  <si>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</si>
  <si>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</si>
  <si>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</si>
  <si>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</si>
  <si>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</si>
  <si>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</si>
  <si>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</si>
  <si>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</si>
  <si>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</si>
  <si>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</si>
  <si>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</si>
  <si>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</si>
  <si>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</si>
  <si>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</si>
  <si>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</si>
  <si>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</si>
  <si>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</si>
  <si>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</si>
  <si>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</si>
  <si>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</si>
  <si>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</si>
  <si>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</si>
  <si>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</si>
  <si>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</si>
  <si>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</si>
  <si>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</si>
  <si>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</si>
  <si>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</si>
  <si>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</si>
  <si>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</si>
  <si>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</si>
  <si>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</si>
  <si>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</si>
  <si>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</si>
  <si>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</si>
  <si>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</si>
  <si>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</si>
  <si>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</si>
  <si>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</si>
  <si>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</si>
  <si>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</si>
  <si>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</si>
  <si>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</si>
  <si>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</si>
  <si>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</si>
  <si>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</si>
  <si>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</si>
  <si>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</si>
  <si>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</si>
  <si>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</si>
  <si>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</si>
  <si>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</si>
  <si>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</si>
  <si>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</si>
  <si>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</si>
  <si>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</si>
  <si>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</si>
  <si>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</si>
  <si>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</si>
  <si>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</si>
  <si>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</si>
  <si>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</si>
  <si>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</si>
  <si>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</si>
  <si>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</si>
  <si>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</si>
  <si>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</si>
  <si>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</si>
  <si>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</si>
  <si>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</si>
  <si>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</si>
  <si>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</si>
  <si>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</si>
  <si>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</si>
  <si>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</si>
  <si>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</si>
  <si>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</si>
  <si>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</si>
  <si>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</si>
  <si>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</si>
  <si>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</si>
  <si>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</si>
  <si>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</si>
  <si>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</si>
  <si>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</si>
  <si>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</si>
  <si>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</si>
  <si>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</si>
  <si>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</si>
  <si>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</si>
  <si>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</si>
  <si>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</si>
  <si>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</si>
  <si>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</si>
  <si>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</si>
  <si>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</si>
  <si>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</si>
  <si>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</si>
  <si>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</si>
  <si>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</si>
  <si>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</si>
  <si>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</si>
  <si>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</si>
  <si>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</si>
  <si>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</si>
  <si>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</si>
  <si>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</si>
  <si>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</si>
  <si>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</si>
  <si>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</si>
  <si>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</si>
  <si>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</si>
  <si>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</si>
  <si>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</si>
  <si>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</si>
  <si>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</si>
  <si>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</si>
  <si>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</si>
  <si>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</si>
  <si>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</si>
  <si>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</si>
  <si>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</si>
  <si>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</si>
  <si>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</si>
  <si>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</si>
  <si>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</si>
  <si>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</si>
  <si>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</si>
  <si>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</si>
  <si>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</si>
  <si>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</si>
  <si>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</si>
  <si>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</si>
  <si>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</si>
  <si>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</si>
  <si>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</si>
  <si>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</si>
  <si>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</si>
  <si>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</si>
  <si>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</si>
  <si>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</si>
  <si>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</si>
  <si>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</si>
  <si>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</si>
  <si>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</si>
  <si>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</si>
  <si>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</si>
  <si>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</si>
  <si>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</si>
  <si>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</si>
  <si>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</si>
  <si>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</si>
  <si>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</si>
  <si>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</si>
  <si>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</si>
  <si>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</si>
  <si>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</si>
  <si>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</si>
  <si>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</si>
  <si>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</si>
  <si>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</si>
  <si>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</si>
  <si>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</si>
  <si>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</si>
  <si>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</si>
  <si>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</si>
  <si>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</si>
  <si>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</si>
  <si>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</si>
  <si>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</si>
  <si>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</si>
  <si>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</si>
  <si>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</si>
  <si>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</si>
  <si>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</si>
  <si>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</si>
  <si>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</si>
  <si>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</si>
  <si>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</si>
  <si>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</si>
  <si>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</si>
  <si>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</si>
  <si>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</si>
  <si>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</si>
  <si>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</si>
  <si>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</si>
  <si>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</si>
  <si>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</si>
  <si>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</si>
  <si>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</si>
  <si>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</si>
  <si>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</si>
  <si>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</si>
  <si>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</si>
  <si>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</si>
  <si>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</si>
  <si>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</si>
  <si>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</si>
  <si>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</si>
  <si>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</si>
  <si>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</si>
  <si>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</si>
  <si>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</si>
  <si>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</si>
  <si>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</si>
  <si>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</si>
  <si>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</si>
  <si>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</si>
  <si>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</si>
  <si>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</si>
  <si>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</si>
  <si>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</si>
  <si>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</si>
  <si>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</si>
  <si>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</si>
  <si>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</si>
  <si>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</si>
  <si>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</si>
  <si>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</si>
  <si>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</si>
  <si>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</si>
  <si>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</si>
  <si>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</si>
  <si>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</si>
  <si>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</si>
  <si>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</si>
  <si>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</si>
  <si>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</si>
  <si>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</si>
  <si>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</si>
  <si>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</si>
  <si>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</si>
  <si>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</si>
  <si>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</si>
  <si>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</si>
  <si>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</si>
  <si>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</si>
  <si>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</si>
  <si>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</si>
  <si>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</si>
  <si>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</si>
  <si>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</si>
  <si>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</si>
  <si>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</si>
  <si>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</si>
  <si>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</si>
  <si>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</si>
  <si>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</si>
  <si>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</si>
  <si>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</si>
  <si>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</si>
  <si>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</si>
  <si>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</si>
  <si>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</si>
  <si>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</si>
  <si>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</si>
  <si>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</si>
  <si>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</si>
  <si>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</si>
  <si>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</si>
  <si>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</si>
  <si>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</si>
  <si>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</si>
  <si>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</si>
  <si>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</si>
  <si>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</si>
  <si>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</si>
  <si>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</si>
  <si>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</si>
  <si>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</si>
  <si>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</si>
  <si>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</si>
  <si>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</si>
  <si>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</si>
  <si>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</si>
  <si>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</si>
  <si>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</si>
  <si>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</si>
  <si>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</si>
  <si>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</si>
  <si>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</si>
  <si>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</si>
  <si>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</si>
  <si>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</si>
  <si>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</si>
  <si>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</si>
  <si>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</si>
  <si>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</si>
  <si>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</si>
  <si>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</si>
  <si>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</si>
  <si>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</si>
  <si>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</si>
  <si>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</si>
  <si>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</si>
  <si>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</si>
  <si>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</si>
  <si>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</si>
  <si>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</si>
  <si>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</si>
  <si>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</si>
  <si>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</si>
  <si>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</si>
  <si>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</si>
  <si>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</si>
  <si>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</si>
  <si>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</si>
  <si>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</si>
  <si>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</si>
  <si>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</si>
  <si>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</si>
  <si>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</si>
  <si>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</si>
  <si>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</si>
  <si>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</si>
  <si>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</si>
  <si>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</si>
  <si>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</si>
  <si>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</si>
  <si>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</si>
  <si>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</si>
  <si>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</si>
  <si>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</si>
  <si>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</si>
  <si>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</si>
  <si>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</si>
  <si>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</si>
  <si>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</si>
  <si>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</si>
  <si>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</si>
  <si>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</si>
  <si>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</si>
  <si>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</si>
  <si>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</si>
  <si>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</si>
  <si>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</si>
  <si>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</si>
  <si>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</si>
  <si>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</si>
  <si>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</si>
  <si>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</si>
  <si>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</si>
  <si>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</si>
  <si>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</si>
  <si>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</si>
  <si>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</si>
  <si>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</si>
  <si>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</si>
  <si>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</si>
  <si>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</si>
  <si>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</si>
  <si>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</si>
  <si>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</si>
  <si>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</si>
  <si>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</si>
  <si>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</si>
  <si>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</si>
  <si>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</si>
  <si>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</si>
  <si>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</si>
  <si>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</si>
  <si>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</si>
  <si>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</si>
  <si>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</si>
  <si>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</si>
  <si>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</si>
  <si>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</si>
  <si>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</si>
  <si>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</si>
  <si>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</si>
  <si>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</si>
  <si>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</si>
  <si>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</si>
  <si>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</si>
  <si>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</si>
  <si>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</si>
  <si>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</si>
  <si>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</si>
  <si>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</si>
  <si>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</si>
  <si>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</si>
  <si>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</si>
  <si>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</si>
  <si>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</si>
  <si>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</si>
  <si>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</si>
  <si>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</si>
  <si>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</si>
  <si>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</si>
  <si>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</si>
  <si>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</si>
  <si>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</si>
  <si>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</si>
  <si>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</si>
  <si>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</si>
  <si>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</si>
  <si>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</si>
  <si>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</si>
  <si>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</si>
  <si>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</si>
  <si>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</si>
  <si>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</si>
  <si>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</si>
  <si>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</si>
  <si>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</si>
  <si>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</si>
  <si>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</si>
  <si>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</si>
  <si>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</si>
  <si>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</si>
  <si>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</si>
  <si>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</si>
  <si>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</si>
  <si>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</si>
  <si>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</si>
  <si>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</si>
  <si>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</si>
  <si>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</si>
  <si>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</si>
  <si>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</si>
  <si>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</si>
  <si>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</si>
  <si>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</si>
  <si>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</si>
  <si>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</si>
  <si>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</si>
  <si>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</si>
  <si>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</si>
  <si>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</si>
  <si>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</si>
  <si>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</si>
  <si>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</si>
  <si>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</si>
  <si>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</si>
  <si>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</si>
  <si>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</si>
  <si>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</si>
  <si>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</si>
  <si>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</si>
  <si>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</si>
  <si>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</si>
  <si>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</si>
  <si>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</si>
  <si>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</si>
  <si>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</si>
  <si>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</si>
  <si>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</si>
  <si>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</si>
  <si>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</si>
  <si>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</si>
  <si>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</si>
  <si>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</si>
  <si>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</si>
  <si>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</si>
  <si>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</si>
  <si>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</si>
  <si>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</si>
  <si>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</si>
  <si>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</si>
  <si>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</si>
  <si>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</si>
  <si>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</si>
  <si>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</si>
  <si>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</si>
  <si>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</si>
  <si>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</si>
  <si>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</si>
  <si>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</si>
  <si>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</si>
  <si>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</si>
  <si>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</si>
  <si>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</si>
  <si>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</si>
  <si>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</si>
  <si>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</si>
  <si>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</si>
  <si>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</si>
  <si>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</si>
  <si>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</si>
  <si>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</si>
  <si>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</si>
  <si>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</si>
  <si>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</si>
  <si>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</si>
  <si>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</si>
  <si>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</si>
  <si>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</si>
  <si>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</si>
  <si>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</si>
  <si>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</si>
  <si>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</si>
  <si>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</si>
  <si>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</si>
  <si>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</si>
  <si>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</si>
  <si>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</si>
  <si>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</si>
  <si>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</si>
  <si>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</si>
  <si>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</si>
  <si>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</si>
  <si>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</si>
  <si>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</si>
  <si>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</si>
  <si>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</si>
  <si>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</si>
  <si>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</si>
  <si>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</si>
  <si>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</si>
  <si>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</si>
  <si>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</si>
  <si>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</si>
  <si>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</si>
  <si>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</si>
  <si>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</si>
  <si>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</si>
  <si>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</si>
  <si>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</si>
  <si>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</si>
  <si>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</si>
  <si>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</si>
  <si>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</si>
  <si>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</si>
  <si>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</si>
  <si>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</si>
  <si>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</si>
  <si>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</si>
  <si>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</si>
  <si>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</si>
  <si>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</si>
  <si>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</si>
  <si>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</si>
  <si>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</si>
  <si>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</si>
  <si>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</si>
  <si>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</si>
  <si>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</si>
  <si>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</si>
  <si>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</si>
  <si>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</si>
  <si>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</si>
  <si>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</si>
  <si>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</si>
  <si>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</si>
  <si>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</si>
  <si>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</si>
  <si>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</si>
  <si>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</si>
  <si>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</si>
  <si>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</si>
  <si>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</si>
  <si>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</si>
  <si>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</si>
  <si>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</si>
  <si>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</si>
  <si>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</si>
  <si>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</si>
  <si>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</si>
  <si>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</si>
  <si>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</si>
  <si>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</si>
  <si>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</si>
  <si>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</si>
  <si>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</si>
  <si>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</si>
  <si>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</si>
  <si>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</si>
  <si>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</si>
  <si>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</si>
  <si>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</si>
  <si>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</si>
  <si>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</si>
  <si>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</si>
  <si>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</si>
  <si>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</si>
  <si>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</si>
  <si>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</si>
  <si>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</si>
  <si>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</si>
  <si>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</si>
  <si>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</si>
  <si>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</si>
  <si>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</si>
  <si>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</si>
  <si>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</si>
  <si>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</si>
  <si>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</si>
  <si>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</si>
  <si>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</si>
  <si>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</si>
  <si>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</si>
  <si>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</si>
  <si>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</si>
  <si>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</si>
  <si>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</si>
  <si>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</si>
  <si>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</si>
  <si>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</si>
  <si>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</si>
  <si>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</si>
  <si>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</si>
  <si>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</si>
  <si>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</si>
  <si>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</si>
  <si>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</si>
  <si>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</si>
  <si>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</si>
  <si>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</si>
  <si>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</si>
  <si>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</si>
  <si>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</si>
  <si>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</si>
  <si>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</si>
  <si>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</si>
  <si>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</si>
  <si>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</si>
  <si>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</si>
  <si>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</si>
  <si>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</si>
  <si>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</si>
  <si>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</si>
  <si>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</si>
  <si>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</si>
  <si>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</si>
  <si>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</si>
  <si>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</si>
  <si>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</si>
  <si>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</si>
  <si>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</si>
  <si>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</si>
  <si>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</si>
  <si>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</si>
  <si>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</si>
  <si>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</si>
  <si>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</si>
  <si>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</si>
  <si>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</si>
  <si>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</si>
  <si>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</si>
  <si>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</si>
  <si>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</si>
  <si>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</si>
  <si>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</si>
  <si>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</si>
  <si>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</si>
  <si>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</si>
  <si>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</si>
  <si>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</si>
  <si>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</si>
  <si>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</si>
  <si>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</si>
  <si>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</si>
  <si>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</si>
  <si>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</si>
  <si>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</si>
  <si>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</si>
  <si>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</si>
  <si>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</si>
  <si>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</si>
  <si>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</si>
  <si>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</si>
  <si>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</si>
  <si>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</si>
  <si>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</si>
  <si>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</si>
  <si>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</si>
  <si>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</si>
  <si>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</si>
  <si>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</si>
  <si>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</si>
  <si>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</si>
  <si>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</si>
  <si>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</si>
  <si>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</si>
  <si>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</si>
  <si>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</si>
  <si>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</si>
  <si>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</si>
  <si>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</si>
  <si>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</si>
  <si>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</si>
  <si>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</si>
  <si>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</si>
  <si>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</si>
  <si>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</si>
  <si>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</si>
  <si>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</si>
  <si>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</si>
  <si>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</si>
  <si>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</si>
  <si>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</si>
  <si>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</si>
  <si>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</si>
  <si>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</si>
  <si>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</si>
  <si>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</si>
  <si>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</si>
  <si>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</si>
  <si>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</si>
  <si>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</si>
  <si>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</si>
  <si>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</si>
  <si>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</si>
  <si>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</si>
  <si>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</si>
  <si>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</si>
  <si>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</si>
  <si>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</si>
  <si>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</si>
  <si>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</si>
  <si>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</si>
  <si>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</si>
  <si>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</si>
  <si>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</si>
  <si>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</si>
  <si>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</si>
  <si>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</si>
  <si>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</si>
  <si>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</si>
  <si>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</si>
  <si>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</si>
  <si>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</si>
  <si>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</si>
  <si>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</si>
  <si>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</si>
  <si>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</si>
  <si>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</si>
  <si>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</si>
  <si>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</si>
  <si>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</si>
  <si>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</si>
  <si>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</si>
  <si>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</si>
  <si>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</si>
  <si>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</si>
  <si>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</si>
  <si>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</si>
  <si>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</si>
  <si>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</si>
  <si>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</si>
  <si>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</si>
  <si>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</si>
  <si>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</si>
  <si>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</si>
  <si>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</si>
  <si>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</si>
  <si>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</si>
  <si>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</si>
  <si>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</si>
  <si>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</si>
  <si>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</si>
  <si>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</si>
  <si>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</si>
  <si>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</si>
  <si>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</si>
  <si>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</si>
  <si>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</si>
  <si>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</si>
  <si>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</si>
  <si>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</si>
  <si>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</si>
  <si>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</si>
  <si>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</si>
  <si>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</si>
  <si>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</si>
  <si>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</si>
  <si>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</si>
  <si>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</si>
  <si>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</si>
  <si>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</si>
  <si>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</si>
  <si>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</si>
  <si>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</si>
  <si>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</si>
  <si>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</si>
  <si>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</si>
  <si>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</si>
  <si>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</si>
  <si>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</si>
  <si>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</si>
  <si>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</si>
  <si>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</si>
  <si>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</si>
  <si>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</si>
  <si>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</si>
  <si>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</si>
  <si>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</si>
  <si>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</si>
  <si>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</si>
  <si>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</si>
  <si>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</si>
  <si>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</si>
  <si>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</si>
  <si>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</si>
  <si>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</si>
  <si>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</si>
  <si>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</si>
  <si>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</si>
  <si>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</si>
  <si>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</si>
  <si>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</si>
  <si>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</si>
  <si>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</si>
  <si>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</si>
  <si>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</si>
  <si>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</si>
  <si>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</si>
  <si>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</si>
  <si>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</si>
  <si>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</si>
  <si>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</si>
  <si>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</si>
  <si>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</si>
  <si>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</si>
  <si>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</si>
  <si>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</si>
  <si>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</si>
  <si>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</si>
  <si>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</si>
  <si>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</si>
  <si>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</si>
  <si>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</si>
  <si>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</si>
  <si>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</si>
  <si>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</si>
  <si>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</si>
  <si>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</si>
  <si>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</si>
  <si>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</si>
  <si>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</si>
  <si>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</si>
  <si>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</si>
  <si>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</si>
  <si>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</si>
  <si>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</si>
  <si>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</si>
  <si>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</si>
  <si>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</si>
  <si>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</si>
  <si>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</si>
  <si>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</si>
  <si>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</si>
  <si>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</si>
  <si>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</si>
  <si>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</si>
  <si>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</si>
  <si>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</si>
  <si>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</si>
  <si>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</si>
  <si>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</si>
  <si>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</si>
  <si>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</si>
  <si>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</si>
  <si>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</si>
  <si>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</si>
  <si>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</si>
  <si>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</si>
  <si>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</si>
  <si>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</si>
  <si>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</si>
  <si>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</si>
  <si>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</si>
  <si>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</si>
  <si>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</si>
  <si>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</si>
  <si>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</si>
  <si>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</si>
  <si>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</si>
  <si>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</si>
  <si>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</si>
  <si>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</si>
  <si>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</si>
  <si>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</si>
  <si>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</si>
  <si>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</si>
  <si>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</si>
  <si>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</si>
  <si>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</si>
  <si>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</si>
  <si>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</si>
  <si>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</si>
  <si>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</si>
  <si>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</si>
  <si>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</si>
  <si>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</si>
  <si>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</si>
  <si>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</si>
  <si>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</si>
  <si>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</si>
  <si>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</si>
  <si>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</si>
  <si>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</si>
  <si>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</si>
  <si>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</si>
  <si>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</si>
  <si>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</si>
  <si>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</si>
  <si>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</si>
  <si>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</si>
  <si>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</si>
  <si>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</si>
  <si>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</si>
  <si>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</si>
  <si>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</si>
  <si>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</si>
  <si>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</si>
  <si>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</si>
  <si>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</si>
  <si>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</si>
  <si>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</si>
  <si>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</si>
  <si>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</si>
  <si>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</si>
  <si>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</si>
  <si>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</si>
  <si>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</si>
  <si>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</si>
  <si>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</si>
  <si>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</si>
  <si>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</si>
  <si>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</si>
  <si>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</si>
  <si>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</si>
  <si>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</si>
  <si>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</si>
  <si>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</si>
  <si>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</si>
  <si>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</si>
  <si>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</si>
  <si>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</si>
  <si>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</si>
  <si>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</si>
  <si>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</si>
  <si>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</si>
  <si>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</si>
  <si>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</si>
  <si>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</si>
  <si>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</si>
  <si>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</si>
  <si>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</si>
  <si>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</si>
  <si>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</si>
  <si>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</si>
  <si>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</si>
  <si>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</si>
  <si>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</si>
  <si>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</si>
  <si>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</si>
  <si>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</si>
  <si>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</si>
  <si>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</si>
  <si>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</si>
  <si>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</si>
  <si>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</si>
  <si>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</si>
  <si>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</si>
  <si>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</si>
  <si>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</si>
  <si>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</si>
  <si>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</si>
  <si>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</si>
  <si>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</si>
  <si>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</si>
  <si>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</si>
  <si>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</si>
  <si>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</si>
  <si>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</si>
  <si>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</si>
  <si>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</si>
  <si>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</si>
  <si>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</si>
  <si>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</si>
  <si>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</si>
  <si>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</si>
  <si>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</si>
  <si>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</si>
  <si>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</si>
  <si>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</si>
  <si>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</si>
  <si>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</si>
  <si>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</si>
  <si>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</si>
  <si>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</si>
  <si>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</si>
  <si>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</si>
  <si>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</si>
  <si>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</si>
  <si>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</si>
  <si>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</si>
  <si>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</si>
  <si>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</si>
  <si>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</si>
  <si>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</si>
  <si>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</si>
  <si>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</si>
  <si>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</si>
  <si>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</si>
  <si>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</si>
  <si>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</si>
  <si>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</si>
  <si>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</si>
  <si>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</si>
  <si>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</si>
  <si>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</si>
  <si>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</si>
  <si>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</si>
  <si>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</si>
  <si>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</si>
  <si>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</si>
  <si>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</si>
  <si>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</si>
  <si>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</si>
  <si>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</si>
  <si>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</si>
  <si>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</si>
  <si>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</si>
  <si>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</si>
  <si>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</si>
  <si>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</si>
  <si>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</si>
  <si>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</si>
  <si>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</si>
  <si>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</si>
  <si>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</si>
  <si>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</si>
  <si>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</si>
  <si>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</si>
  <si>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</si>
  <si>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</si>
  <si>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</si>
  <si>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</si>
  <si>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</si>
  <si>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</si>
  <si>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</si>
  <si>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</si>
  <si>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</si>
  <si>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</si>
  <si>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</si>
  <si>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</si>
  <si>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</si>
  <si>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</si>
  <si>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</si>
  <si>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</si>
  <si>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</si>
  <si>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</si>
  <si>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</si>
  <si>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</si>
  <si>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</si>
  <si>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</si>
  <si>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</si>
  <si>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</si>
  <si>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</si>
  <si>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</si>
  <si>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</si>
  <si>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</si>
  <si>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</si>
  <si>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</si>
  <si>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</si>
  <si>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</si>
  <si>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</si>
  <si>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</si>
  <si>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</si>
  <si>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</si>
  <si>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</si>
  <si>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</si>
  <si>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</si>
  <si>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</si>
  <si>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</si>
  <si>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</si>
  <si>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</si>
  <si>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</si>
  <si>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</si>
  <si>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</si>
  <si>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</si>
  <si>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</si>
  <si>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</si>
  <si>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</si>
  <si>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</si>
  <si>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</si>
  <si>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</si>
  <si>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</si>
  <si>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</si>
  <si>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</si>
  <si>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</si>
  <si>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</si>
  <si>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</si>
  <si>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</si>
  <si>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</si>
  <si>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</si>
  <si>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</si>
  <si>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</si>
  <si>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</si>
  <si>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</si>
  <si>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</si>
  <si>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</si>
  <si>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</si>
  <si>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</si>
  <si>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</si>
  <si>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</si>
  <si>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</si>
  <si>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</si>
  <si>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</si>
  <si>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</si>
  <si>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</si>
  <si>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</si>
  <si>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</si>
  <si>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</si>
  <si>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</si>
  <si>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</si>
  <si>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</si>
  <si>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</si>
  <si>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</si>
  <si>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</si>
  <si>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</si>
  <si>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</si>
  <si>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</si>
  <si>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</si>
  <si>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</si>
  <si>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</si>
  <si>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</si>
  <si>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</si>
  <si>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</si>
  <si>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</si>
  <si>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</si>
  <si>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</si>
  <si>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</si>
  <si>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</si>
  <si>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</si>
  <si>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</si>
  <si>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</si>
  <si>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</si>
  <si>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</si>
  <si>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</si>
  <si>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</si>
  <si>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</si>
  <si>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</si>
  <si>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</si>
  <si>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</si>
  <si>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</si>
  <si>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</si>
  <si>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</si>
  <si>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</si>
  <si>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</si>
  <si>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</si>
  <si>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</si>
  <si>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</si>
  <si>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</si>
  <si>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</si>
  <si>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</si>
  <si>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</si>
  <si>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</si>
  <si>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</si>
  <si>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</si>
  <si>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</si>
  <si>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</si>
  <si>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</si>
  <si>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</si>
  <si>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</si>
  <si>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</si>
  <si>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</si>
  <si>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</si>
  <si>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</si>
  <si>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</si>
  <si>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</si>
  <si>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</si>
  <si>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</si>
  <si>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</si>
  <si>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</si>
  <si>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</si>
  <si>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</si>
  <si>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</si>
  <si>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</si>
  <si>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</si>
  <si>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</si>
  <si>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</si>
  <si>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</si>
  <si>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</si>
  <si>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</si>
  <si>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</si>
  <si>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</si>
  <si>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</si>
  <si>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</si>
  <si>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</si>
  <si>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</si>
  <si>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</si>
  <si>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</si>
  <si>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</si>
  <si>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</si>
  <si>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</si>
  <si>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</si>
  <si>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</si>
  <si>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</si>
  <si>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</si>
  <si>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</si>
  <si>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</si>
  <si>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</si>
  <si>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</si>
  <si>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</si>
  <si>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</si>
  <si>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</si>
  <si>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</si>
  <si>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</si>
  <si>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</si>
  <si>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</si>
  <si>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</si>
  <si>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</si>
  <si>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</si>
  <si>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</si>
  <si>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</si>
  <si>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</si>
  <si>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</si>
  <si>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</si>
  <si>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</si>
  <si>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</si>
  <si>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</si>
  <si>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</si>
  <si>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</si>
  <si>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</si>
  <si>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</si>
  <si>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</si>
  <si>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</si>
  <si>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</si>
  <si>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</si>
  <si>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</si>
  <si>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</si>
  <si>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</si>
  <si>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</si>
  <si>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</si>
  <si>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</si>
  <si>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</si>
  <si>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</si>
  <si>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</si>
  <si>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</si>
  <si>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</si>
  <si>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</si>
  <si>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</si>
  <si>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</si>
  <si>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</si>
  <si>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</si>
  <si>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</si>
  <si>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</si>
  <si>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</si>
  <si>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</si>
  <si>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</si>
  <si>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</si>
  <si>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</si>
  <si>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</si>
  <si>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</si>
  <si>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</si>
  <si>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</si>
  <si>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</si>
  <si>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</si>
  <si>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</si>
  <si>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</si>
  <si>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</si>
  <si>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</si>
  <si>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</si>
  <si>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</si>
  <si>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</si>
  <si>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</si>
  <si>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</si>
  <si>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</si>
  <si>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</si>
  <si>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</si>
  <si>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</si>
  <si>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</si>
  <si>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</si>
  <si>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</si>
  <si>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</si>
  <si>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</si>
  <si>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</si>
  <si>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</si>
  <si>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</si>
  <si>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</si>
  <si>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</si>
  <si>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</si>
  <si>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</si>
  <si>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</si>
  <si>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</si>
  <si>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</si>
  <si>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</si>
  <si>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</si>
  <si>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</si>
  <si>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</si>
  <si>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</si>
  <si>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</si>
  <si>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</si>
  <si>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</si>
  <si>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</si>
  <si>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</si>
  <si>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</si>
  <si>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</si>
  <si>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</si>
  <si>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</si>
  <si>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</si>
  <si>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</si>
  <si>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</si>
  <si>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</si>
  <si>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</si>
  <si>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</si>
  <si>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</si>
  <si>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</si>
  <si>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</si>
  <si>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</si>
  <si>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</si>
  <si>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</si>
  <si>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</si>
  <si>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</si>
  <si>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</si>
  <si>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</si>
  <si>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</si>
  <si>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</si>
  <si>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</si>
  <si>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</si>
  <si>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</si>
  <si>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</si>
  <si>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</si>
  <si>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</si>
  <si>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</si>
  <si>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</si>
  <si>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</si>
  <si>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</si>
  <si>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</si>
  <si>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</si>
  <si>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</si>
  <si>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</si>
  <si>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</si>
  <si>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</si>
  <si>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</si>
  <si>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</si>
  <si>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</si>
  <si>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</si>
  <si>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</si>
  <si>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</si>
  <si>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</si>
  <si>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</si>
  <si>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</si>
  <si>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</si>
  <si>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</si>
  <si>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</si>
  <si>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</si>
  <si>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</si>
  <si>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</si>
  <si>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</si>
  <si>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</si>
  <si>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</si>
  <si>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</si>
  <si>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</si>
  <si>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</si>
  <si>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</si>
  <si>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</si>
  <si>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</si>
  <si>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</si>
  <si>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</si>
  <si>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</si>
  <si>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</si>
  <si>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</si>
  <si>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</si>
  <si>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</si>
  <si>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</si>
  <si>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</si>
  <si>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</si>
  <si>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</si>
  <si>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</si>
  <si>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</si>
  <si>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</si>
  <si>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</si>
  <si>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</si>
  <si>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</si>
  <si>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</si>
  <si>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</si>
  <si>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</si>
  <si>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</si>
  <si>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</si>
  <si>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</si>
  <si>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</si>
  <si>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</si>
  <si>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</si>
  <si>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</si>
  <si>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</si>
  <si>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</si>
  <si>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</si>
  <si>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</si>
  <si>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</si>
  <si>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</si>
  <si>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</si>
  <si>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</si>
  <si>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</si>
  <si>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</si>
  <si>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</si>
  <si>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</si>
  <si>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</si>
  <si>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</si>
  <si>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</si>
  <si>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</si>
  <si>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</si>
  <si>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</si>
  <si>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</si>
  <si>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</si>
  <si>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</si>
  <si>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</si>
  <si>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</si>
  <si>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</si>
  <si>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</si>
  <si>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</si>
  <si>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</si>
  <si>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</si>
  <si>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</si>
  <si>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</si>
  <si>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</si>
  <si>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</si>
  <si>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</si>
  <si>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</si>
  <si>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</si>
  <si>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</si>
  <si>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</si>
  <si>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</si>
  <si>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</si>
  <si>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</si>
  <si>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</si>
  <si>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</si>
  <si>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</si>
  <si>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</si>
  <si>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</si>
  <si>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</si>
  <si>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</si>
  <si>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</si>
  <si>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</si>
  <si>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</si>
  <si>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</si>
  <si>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</si>
  <si>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</si>
  <si>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</si>
  <si>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</si>
  <si>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</si>
  <si>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</si>
  <si>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</si>
  <si>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</si>
  <si>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</si>
  <si>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</si>
  <si>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</si>
  <si>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</si>
  <si>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</si>
  <si>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</si>
  <si>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</si>
  <si>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</si>
  <si>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</si>
  <si>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</si>
  <si>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</si>
  <si>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</si>
  <si>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</si>
  <si>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</si>
  <si>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</si>
  <si>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</si>
  <si>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</si>
  <si>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</si>
  <si>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</si>
  <si>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</si>
  <si>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</si>
  <si>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</si>
  <si>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</si>
  <si>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</si>
  <si>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</si>
  <si>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</si>
  <si>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</si>
  <si>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</si>
  <si>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</si>
  <si>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</si>
  <si>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</si>
  <si>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</si>
  <si>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</si>
  <si>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</si>
  <si>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</si>
  <si>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</si>
  <si>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</si>
  <si>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</si>
  <si>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</si>
  <si>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</si>
  <si>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</si>
  <si>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</si>
  <si>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</si>
  <si>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</si>
  <si>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</si>
  <si>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</si>
  <si>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</si>
  <si>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</si>
  <si>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</si>
  <si>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</si>
  <si>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</si>
  <si>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</si>
  <si>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</si>
  <si>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</si>
  <si>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</si>
  <si>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</si>
  <si>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</si>
  <si>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</si>
  <si>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</si>
  <si>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</si>
  <si>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</si>
  <si>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</si>
  <si>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</si>
  <si>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</si>
  <si>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</si>
  <si>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</si>
  <si>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</si>
  <si>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</si>
  <si>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</si>
  <si>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</si>
  <si>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</si>
  <si>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</si>
  <si>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</si>
  <si>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</si>
  <si>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</si>
  <si>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</si>
  <si>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</si>
  <si>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</si>
  <si>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</si>
  <si>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</si>
  <si>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</si>
  <si>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</si>
  <si>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</si>
  <si>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</si>
  <si>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</si>
  <si>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</si>
  <si>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</si>
  <si>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</si>
  <si>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</si>
  <si>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</si>
  <si>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</si>
  <si>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</si>
  <si>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</si>
  <si>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</si>
  <si>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</si>
  <si>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</si>
  <si>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</si>
  <si>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</si>
  <si>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</si>
  <si>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</si>
  <si>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</si>
  <si>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</si>
  <si>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</si>
  <si>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</si>
  <si>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</si>
  <si>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</si>
  <si>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</si>
  <si>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</si>
  <si>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</si>
  <si>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</si>
  <si>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</si>
  <si>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</si>
  <si>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</si>
  <si>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</si>
  <si>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</si>
  <si>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</si>
  <si>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</si>
  <si>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</si>
  <si>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</si>
  <si>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</si>
  <si>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</si>
  <si>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</si>
  <si>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</si>
  <si>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</si>
  <si>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</si>
  <si>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</si>
  <si>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</si>
  <si>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</si>
  <si>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</si>
  <si>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</si>
  <si>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</si>
  <si>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</si>
  <si>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</si>
  <si>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</si>
  <si>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</si>
  <si>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</si>
  <si>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</si>
  <si>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</si>
  <si>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</si>
  <si>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</si>
  <si>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</si>
  <si>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</si>
  <si>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</si>
  <si>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</si>
  <si>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</si>
  <si>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</si>
  <si>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</si>
  <si>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</si>
  <si>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</si>
  <si>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</si>
  <si>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</si>
  <si>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</si>
  <si>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</si>
  <si>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</si>
  <si>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</si>
  <si>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</si>
  <si>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</si>
  <si>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</si>
  <si>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</si>
  <si>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</si>
  <si>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</si>
  <si>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</si>
  <si>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</si>
  <si>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</si>
  <si>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</si>
  <si>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</si>
  <si>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</si>
  <si>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</si>
  <si>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</si>
  <si>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</si>
  <si>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</si>
  <si>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</si>
  <si>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</si>
  <si>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</si>
  <si>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</si>
  <si>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</si>
  <si>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</si>
  <si>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</si>
  <si>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</si>
  <si>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</si>
  <si>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</si>
  <si>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</si>
  <si>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</si>
  <si>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</si>
  <si>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</si>
  <si>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</si>
  <si>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</si>
  <si>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</si>
  <si>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</si>
  <si>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</si>
  <si>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</si>
  <si>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</si>
  <si>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</si>
  <si>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</si>
  <si>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</si>
  <si>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</si>
  <si>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</si>
  <si>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</si>
  <si>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</si>
  <si>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</si>
  <si>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</si>
  <si>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</si>
  <si>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</si>
  <si>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</si>
  <si>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</si>
  <si>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</si>
  <si>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</si>
  <si>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</si>
  <si>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</si>
  <si>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</si>
  <si>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</si>
  <si>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</si>
  <si>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</si>
  <si>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</si>
  <si>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</si>
  <si>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</si>
  <si>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</si>
  <si>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</si>
  <si>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</si>
  <si>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</si>
  <si>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</si>
  <si>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</si>
  <si>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</si>
  <si>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</si>
  <si>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</si>
  <si>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</si>
  <si>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</si>
  <si>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</si>
  <si>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</si>
  <si>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</si>
  <si>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</si>
  <si>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</si>
  <si>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</si>
  <si>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</si>
  <si>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</si>
  <si>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</si>
  <si>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</si>
  <si>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</si>
  <si>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</si>
  <si>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</si>
  <si>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</si>
  <si>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</si>
  <si>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</si>
  <si>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</si>
  <si>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</si>
  <si>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</si>
  <si>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</si>
  <si>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</si>
  <si>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</si>
  <si>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</si>
  <si>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</si>
  <si>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</si>
  <si>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</si>
  <si>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</si>
  <si>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</si>
  <si>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</si>
  <si>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</si>
  <si>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</si>
  <si>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</si>
  <si>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</si>
  <si>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</si>
  <si>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</si>
  <si>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</si>
  <si>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</si>
  <si>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</si>
  <si>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</si>
  <si>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</si>
  <si>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</si>
  <si>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</si>
  <si>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</si>
  <si>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</si>
  <si>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</si>
  <si>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</si>
  <si>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</si>
  <si>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</si>
  <si>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</si>
  <si>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</si>
  <si>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</si>
  <si>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</si>
  <si>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</si>
  <si>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</si>
  <si>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</si>
  <si>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</si>
  <si>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</si>
  <si>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</si>
  <si>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</si>
  <si>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</si>
  <si>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</si>
  <si>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</si>
  <si>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</si>
  <si>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</si>
  <si>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</si>
  <si>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</si>
  <si>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</si>
  <si>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</si>
  <si>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</si>
  <si>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</si>
  <si>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</si>
  <si>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</si>
  <si>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</si>
  <si>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</si>
  <si>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</si>
  <si>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</si>
  <si>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</si>
  <si>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</si>
  <si>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</si>
  <si>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</si>
  <si>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</si>
  <si>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</si>
  <si>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</si>
  <si>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</si>
  <si>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</si>
  <si>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</si>
  <si>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</si>
  <si>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</si>
  <si>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</si>
  <si>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</si>
  <si>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</si>
  <si>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</si>
  <si>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</si>
  <si>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</si>
  <si>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</si>
  <si>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</si>
  <si>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</si>
  <si>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</si>
  <si>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</si>
  <si>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</si>
  <si>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</si>
  <si>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</si>
  <si>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</si>
  <si>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</si>
  <si>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</si>
  <si>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</si>
  <si>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</si>
  <si>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</si>
  <si>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</si>
  <si>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</si>
  <si>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</si>
  <si>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</si>
  <si>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</si>
  <si>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</si>
  <si>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</si>
  <si>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</si>
  <si>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</si>
  <si>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</si>
  <si>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</si>
  <si>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</si>
  <si>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</si>
  <si>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</si>
  <si>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</si>
  <si>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</si>
  <si>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</si>
  <si>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</si>
  <si>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</si>
  <si>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</si>
  <si>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</si>
  <si>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</si>
  <si>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</si>
  <si>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</si>
  <si>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</si>
  <si>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</si>
  <si>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</si>
  <si>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</si>
  <si>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</si>
  <si>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</si>
  <si>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</si>
  <si>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</si>
  <si>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</si>
  <si>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</si>
  <si>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</si>
  <si>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</si>
  <si>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</si>
  <si>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</si>
  <si>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</si>
  <si>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</si>
  <si>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</si>
  <si>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</si>
  <si>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</si>
  <si>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</si>
  <si>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</si>
  <si>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</si>
  <si>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</si>
  <si>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</si>
  <si>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</si>
  <si>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</si>
  <si>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</si>
  <si>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</si>
  <si>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</si>
  <si>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</si>
  <si>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</si>
  <si>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</si>
  <si>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</si>
  <si>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</si>
  <si>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</si>
  <si>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</si>
  <si>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</si>
  <si>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</si>
  <si>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</si>
  <si>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</si>
  <si>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</si>
  <si>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</si>
  <si>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</si>
  <si>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</si>
  <si>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</si>
  <si>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</si>
  <si>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</si>
  <si>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</si>
  <si>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</si>
  <si>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</si>
  <si>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</si>
  <si>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</si>
  <si>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</si>
  <si>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</si>
  <si>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</si>
  <si>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</si>
  <si>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</si>
  <si>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</si>
  <si>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</si>
  <si>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</si>
  <si>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</si>
  <si>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</si>
  <si>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</si>
  <si>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</si>
  <si>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</si>
  <si>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</si>
  <si>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</si>
  <si>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</si>
  <si>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</si>
  <si>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</si>
  <si>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</si>
  <si>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</si>
  <si>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</si>
  <si>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</si>
  <si>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</si>
  <si>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</si>
  <si>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</si>
  <si>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</si>
  <si>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</si>
  <si>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</si>
  <si>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</si>
  <si>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</si>
  <si>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</si>
  <si>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</si>
  <si>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</si>
  <si>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</si>
  <si>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</si>
  <si>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</si>
  <si>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</si>
  <si>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</si>
  <si>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</si>
  <si>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</si>
  <si>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</si>
  <si>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</si>
  <si>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</si>
  <si>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</si>
  <si>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</si>
  <si>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</si>
  <si>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</si>
  <si>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</si>
  <si>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</si>
  <si>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</si>
  <si>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</si>
  <si>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</si>
  <si>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</si>
  <si>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</si>
  <si>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</si>
  <si>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</si>
  <si>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</si>
  <si>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</si>
  <si>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</si>
  <si>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</si>
  <si>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</si>
  <si>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</si>
  <si>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</si>
  <si>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</si>
  <si>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</si>
  <si>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</si>
  <si>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</si>
  <si>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</si>
  <si>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</si>
  <si>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</si>
  <si>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</si>
  <si>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</si>
  <si>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</si>
  <si>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</si>
  <si>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</si>
  <si>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</si>
  <si>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</si>
  <si>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</si>
  <si>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</si>
  <si>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</si>
  <si>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</si>
  <si>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</si>
  <si>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</si>
  <si>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</si>
  <si>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</si>
  <si>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</si>
  <si>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</si>
  <si>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</si>
  <si>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</si>
  <si>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</si>
  <si>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</si>
  <si>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</si>
  <si>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</si>
  <si>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</si>
  <si>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</si>
  <si>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</si>
  <si>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</si>
  <si>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</si>
  <si>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</si>
  <si>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</si>
  <si>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</si>
  <si>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</si>
  <si>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</si>
  <si>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</si>
  <si>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</si>
  <si>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</si>
  <si>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</si>
  <si>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</si>
  <si>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</si>
  <si>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</si>
  <si>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</si>
  <si>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</si>
  <si>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</si>
  <si>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</si>
  <si>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</si>
  <si>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</si>
  <si>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</si>
  <si>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</si>
  <si>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</si>
  <si>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</si>
  <si>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</si>
  <si>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</si>
  <si>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</si>
  <si>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</si>
  <si>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</si>
  <si>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</si>
  <si>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</si>
  <si>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</si>
  <si>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</si>
  <si>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</si>
  <si>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</si>
  <si>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</si>
  <si>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</si>
  <si>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</si>
  <si>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</si>
  <si>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</si>
  <si>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</si>
  <si>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</si>
  <si>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</si>
  <si>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</si>
  <si>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</si>
  <si>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</si>
  <si>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</si>
  <si>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</si>
  <si>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</si>
  <si>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</si>
  <si>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</si>
  <si>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</si>
  <si>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</si>
  <si>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</si>
  <si>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</si>
  <si>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</si>
  <si>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</si>
  <si>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</si>
  <si>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</si>
  <si>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</si>
  <si>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</si>
  <si>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</si>
  <si>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</si>
  <si>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</si>
  <si>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</si>
  <si>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</si>
  <si>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</si>
  <si>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</si>
  <si>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</si>
  <si>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</si>
  <si>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</si>
  <si>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</si>
  <si>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</si>
  <si>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</si>
  <si>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</si>
  <si>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</si>
  <si>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</si>
  <si>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</si>
  <si>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</si>
  <si>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</si>
  <si>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</si>
  <si>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</si>
  <si>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</si>
  <si>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</si>
  <si>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</si>
  <si>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</si>
  <si>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</si>
  <si>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</si>
  <si>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</si>
  <si>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</si>
  <si>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</si>
  <si>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</si>
  <si>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</si>
  <si>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</si>
  <si>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</si>
  <si>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</si>
  <si>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</si>
  <si>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</si>
  <si>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</si>
  <si>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</si>
  <si>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</si>
  <si>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</si>
  <si>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</si>
  <si>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</si>
  <si>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</si>
  <si>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</si>
  <si>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</si>
  <si>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</si>
  <si>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</si>
  <si>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</si>
  <si>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</si>
  <si>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</si>
  <si>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</si>
  <si>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</si>
  <si>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</si>
  <si>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</si>
  <si>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</si>
  <si>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</si>
  <si>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</si>
  <si>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</si>
  <si>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</si>
  <si>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</si>
  <si>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</si>
  <si>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</si>
  <si>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</si>
  <si>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</si>
  <si>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</si>
  <si>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</si>
  <si>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</si>
  <si>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</si>
  <si>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</si>
  <si>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</si>
  <si>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</si>
  <si>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</si>
  <si>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</si>
  <si>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</si>
  <si>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</si>
  <si>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</si>
  <si>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</si>
  <si>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</si>
  <si>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</si>
  <si>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</si>
  <si>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</si>
  <si>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</si>
  <si>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</si>
  <si>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</si>
  <si>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</si>
  <si>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</si>
  <si>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</si>
  <si>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</si>
  <si>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</si>
  <si>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</si>
  <si>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</si>
  <si>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</si>
  <si>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</si>
  <si>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</si>
  <si>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</si>
  <si>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</si>
  <si>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</si>
  <si>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</si>
  <si>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</si>
  <si>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</si>
  <si>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</si>
  <si>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</si>
  <si>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</si>
  <si>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</si>
  <si>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</si>
  <si>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</si>
  <si>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</si>
  <si>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</si>
  <si>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</si>
  <si>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</si>
  <si>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</si>
  <si>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</si>
  <si>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</si>
  <si>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</si>
  <si>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</si>
  <si>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</si>
  <si>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</si>
  <si>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</si>
  <si>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</si>
  <si>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</si>
  <si>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</si>
  <si>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</si>
  <si>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</si>
  <si>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</si>
  <si>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</si>
  <si>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</si>
  <si>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</si>
  <si>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</si>
  <si>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</si>
  <si>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</si>
  <si>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</si>
  <si>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</si>
  <si>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</si>
  <si>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</si>
  <si>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</si>
  <si>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</si>
  <si>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</si>
  <si>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</si>
  <si>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</si>
  <si>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</si>
  <si>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</si>
  <si>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</si>
  <si>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</si>
  <si>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</si>
  <si>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</si>
  <si>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</si>
  <si>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</si>
  <si>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</si>
  <si>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</si>
  <si>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</si>
  <si>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</si>
  <si>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</si>
  <si>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</si>
  <si>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</si>
  <si>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</si>
  <si>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</si>
  <si>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</si>
  <si>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</si>
  <si>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</si>
  <si>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</si>
  <si>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</si>
  <si>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</si>
  <si>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</si>
  <si>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</si>
  <si>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</si>
  <si>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</si>
  <si>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</si>
  <si>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</si>
  <si>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</si>
  <si>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</si>
  <si>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</si>
  <si>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</si>
  <si>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</si>
  <si>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</si>
  <si>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</si>
  <si>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</si>
  <si>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</si>
  <si>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</si>
  <si>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</si>
  <si>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</si>
  <si>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</si>
  <si>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</si>
  <si>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</si>
  <si>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</si>
  <si>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</si>
  <si>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</si>
  <si>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</si>
  <si>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</si>
  <si>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</si>
  <si>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</si>
  <si>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</si>
  <si>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</si>
  <si>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</si>
  <si>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</si>
  <si>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</si>
  <si>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</si>
  <si>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</si>
  <si>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</si>
  <si>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</si>
  <si>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</si>
  <si>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</si>
  <si>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</si>
  <si>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</si>
  <si>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</si>
  <si>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</si>
  <si>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</si>
  <si>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</si>
  <si>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</si>
  <si>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</si>
  <si>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</si>
  <si>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</si>
  <si>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</si>
  <si>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</si>
  <si>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</si>
  <si>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</si>
  <si>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</si>
  <si>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</si>
  <si>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</si>
  <si>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</si>
  <si>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</si>
  <si>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</si>
  <si>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</si>
  <si>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</si>
  <si>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</si>
  <si>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</si>
  <si>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</si>
  <si>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</si>
  <si>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</si>
  <si>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</si>
  <si>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</si>
  <si>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</si>
  <si>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</si>
  <si>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</si>
  <si>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</si>
  <si>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</si>
  <si>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</si>
  <si>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</si>
  <si>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</si>
  <si>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</si>
  <si>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</si>
  <si>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</si>
  <si>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</si>
  <si>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</si>
  <si>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</si>
  <si>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</si>
  <si>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</si>
  <si>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</si>
  <si>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</si>
  <si>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</si>
  <si>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</si>
  <si>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</si>
  <si>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</si>
  <si>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</si>
  <si>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</si>
  <si>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</si>
  <si>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</si>
  <si>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</si>
  <si>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</si>
  <si>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</si>
  <si>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</si>
  <si>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</si>
  <si>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</si>
  <si>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</si>
  <si>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</si>
  <si>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</si>
  <si>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</si>
  <si>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</si>
  <si>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</si>
  <si>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</si>
  <si>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</si>
  <si>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</si>
  <si>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</si>
  <si>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</si>
  <si>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</si>
  <si>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</si>
  <si>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</si>
  <si>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</si>
  <si>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</si>
  <si>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</si>
  <si>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</si>
  <si>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</si>
  <si>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</si>
  <si>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</si>
  <si>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</si>
  <si>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</si>
  <si>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</si>
  <si>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</si>
  <si>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</si>
  <si>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</si>
  <si>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</si>
  <si>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</si>
  <si>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</si>
  <si>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</si>
  <si>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</si>
  <si>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</si>
  <si>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</si>
  <si>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</si>
  <si>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</si>
  <si>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</si>
  <si>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</si>
  <si>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</si>
  <si>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</si>
  <si>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</si>
  <si>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</si>
  <si>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</si>
  <si>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</si>
  <si>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</si>
  <si>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</si>
  <si>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</si>
  <si>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</si>
  <si>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</si>
  <si>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</si>
  <si>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</si>
  <si>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</si>
  <si>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</si>
  <si>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</si>
  <si>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</si>
  <si>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</si>
  <si>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</si>
  <si>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</si>
  <si>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</si>
  <si>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</si>
  <si>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</si>
  <si>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</si>
  <si>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</si>
  <si>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</si>
  <si>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</si>
  <si>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</si>
  <si>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</si>
  <si>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</si>
  <si>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</si>
  <si>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</si>
  <si>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</si>
  <si>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</si>
  <si>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</si>
  <si>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</si>
  <si>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</si>
  <si>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</si>
  <si>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</si>
  <si>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</si>
  <si>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</si>
  <si>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</si>
  <si>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</si>
  <si>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</si>
  <si>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</si>
  <si>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</si>
  <si>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</si>
  <si>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</si>
  <si>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</si>
  <si>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</si>
  <si>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</si>
  <si>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</si>
  <si>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</si>
  <si>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</si>
  <si>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</si>
  <si>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</si>
  <si>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</si>
  <si>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</si>
  <si>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</si>
  <si>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</si>
  <si>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</si>
  <si>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</si>
  <si>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</si>
  <si>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</si>
  <si>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</si>
  <si>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</si>
  <si>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</si>
  <si>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</si>
  <si>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</si>
  <si>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</si>
  <si>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</si>
  <si>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</si>
  <si>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</si>
  <si>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</si>
  <si>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</si>
  <si>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</si>
  <si>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</si>
  <si>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</si>
  <si>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</si>
  <si>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</si>
  <si>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</si>
  <si>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</si>
  <si>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</si>
  <si>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</si>
  <si>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</si>
  <si>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</si>
  <si>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</si>
  <si>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</si>
  <si>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</si>
  <si>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</si>
  <si>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</si>
  <si>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</si>
  <si>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</si>
  <si>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</si>
  <si>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</si>
  <si>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</si>
  <si>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</si>
  <si>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</si>
  <si>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</si>
  <si>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</si>
  <si>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</si>
  <si>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</si>
  <si>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</si>
  <si>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</si>
  <si>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</si>
  <si>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</si>
  <si>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</si>
  <si>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</si>
  <si>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</si>
  <si>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</si>
  <si>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</si>
  <si>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</si>
  <si>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</si>
  <si>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</si>
  <si>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</si>
  <si>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</si>
  <si>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</si>
  <si>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</si>
  <si>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</si>
  <si>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</si>
  <si>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</si>
  <si>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</si>
  <si>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</si>
  <si>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</si>
  <si>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</si>
  <si>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</si>
  <si>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</si>
  <si>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</si>
  <si>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</si>
  <si>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</si>
  <si>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</si>
  <si>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</si>
  <si>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</si>
  <si>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</si>
  <si>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</si>
  <si>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</si>
  <si>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</si>
  <si>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</si>
  <si>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</si>
  <si>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</si>
  <si>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</si>
  <si>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</si>
  <si>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</si>
  <si>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</si>
  <si>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</si>
  <si>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</si>
  <si>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</si>
  <si>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</si>
  <si>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</si>
  <si>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</si>
  <si>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</si>
  <si>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</si>
  <si>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</si>
  <si>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</si>
  <si>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</si>
  <si>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</si>
  <si>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</si>
  <si>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</si>
  <si>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</si>
  <si>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</si>
  <si>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</si>
  <si>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</si>
  <si>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</si>
  <si>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</si>
  <si>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</si>
  <si>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</si>
  <si>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</si>
  <si>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</si>
  <si>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</si>
  <si>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</si>
  <si>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</si>
  <si>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</si>
  <si>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</si>
  <si>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</si>
  <si>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</si>
  <si>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</si>
  <si>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</si>
  <si>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</si>
  <si>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</si>
  <si>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</si>
  <si>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</si>
  <si>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</si>
  <si>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</si>
  <si>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</si>
  <si>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</si>
  <si>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</si>
  <si>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</si>
  <si>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</si>
  <si>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</si>
  <si>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</si>
  <si>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</si>
  <si>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</si>
  <si>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</si>
  <si>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</si>
  <si>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</si>
  <si>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</si>
  <si>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</si>
  <si>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</si>
  <si>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</si>
  <si>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</si>
  <si>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</si>
  <si>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</si>
  <si>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</si>
  <si>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</si>
  <si>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</si>
  <si>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</si>
  <si>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</si>
  <si>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</si>
  <si>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</si>
  <si>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</si>
  <si>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</si>
  <si>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</si>
  <si>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</si>
  <si>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</si>
  <si>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</si>
  <si>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</si>
  <si>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</si>
  <si>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</si>
  <si>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</si>
  <si>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</si>
  <si>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</si>
  <si>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</si>
  <si>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</si>
  <si>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</si>
  <si>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</si>
  <si>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</si>
  <si>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</si>
  <si>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</si>
  <si>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</si>
  <si>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</si>
  <si>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</si>
  <si>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</si>
  <si>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</si>
  <si>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</si>
  <si>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</si>
  <si>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</si>
  <si>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</si>
  <si>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</si>
  <si>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</si>
  <si>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</si>
  <si>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</si>
  <si>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</si>
  <si>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</si>
  <si>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</si>
  <si>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</si>
  <si>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</si>
  <si>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</si>
  <si>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</si>
  <si>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</si>
  <si>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</si>
  <si>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</si>
  <si>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</si>
  <si>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</si>
  <si>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</si>
  <si>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</si>
  <si>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</si>
  <si>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</si>
  <si>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</si>
  <si>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</si>
  <si>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</si>
  <si>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</si>
  <si>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</si>
  <si>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</si>
  <si>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</si>
  <si>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</si>
  <si>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</si>
  <si>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</si>
  <si>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</si>
  <si>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</si>
  <si>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</si>
  <si>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</si>
  <si>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</si>
  <si>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</si>
  <si>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</si>
  <si>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</si>
  <si>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</si>
  <si>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</si>
  <si>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</si>
  <si>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</si>
  <si>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</si>
  <si>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</si>
  <si>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</si>
  <si>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</si>
  <si>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</si>
  <si>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</si>
  <si>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</si>
  <si>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</si>
  <si>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</si>
  <si>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</si>
  <si>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</si>
  <si>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</si>
  <si>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</si>
  <si>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</si>
  <si>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</si>
  <si>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</si>
  <si>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</si>
  <si>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</si>
  <si>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</si>
  <si>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</si>
  <si>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</si>
  <si>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</si>
  <si>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</si>
  <si>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</si>
  <si>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</si>
  <si>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</si>
  <si>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</si>
  <si>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</si>
  <si>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</si>
  <si>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</si>
  <si>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</si>
  <si>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</si>
  <si>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</si>
  <si>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</si>
  <si>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</si>
  <si>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</si>
  <si>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</si>
  <si>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</si>
  <si>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</si>
  <si>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</si>
  <si>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</si>
  <si>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</si>
  <si>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</si>
  <si>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</si>
  <si>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</si>
  <si>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</si>
  <si>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</si>
  <si>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</si>
  <si>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</si>
  <si>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</si>
  <si>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</si>
  <si>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</si>
  <si>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</si>
  <si>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</si>
  <si>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</si>
  <si>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</si>
  <si>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</si>
  <si>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</si>
  <si>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</si>
  <si>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</si>
  <si>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</si>
  <si>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</si>
  <si>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</si>
  <si>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</si>
  <si>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</si>
  <si>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</si>
  <si>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</si>
  <si>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</si>
  <si>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</si>
  <si>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</si>
  <si>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</si>
  <si>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</si>
  <si>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</si>
  <si>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</si>
  <si>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</si>
  <si>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</si>
  <si>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</si>
  <si>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</si>
  <si>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</si>
  <si>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</si>
  <si>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</si>
  <si>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</si>
  <si>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</si>
  <si>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</si>
  <si>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</si>
  <si>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</si>
  <si>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</si>
  <si>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</si>
  <si>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</si>
  <si>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</si>
  <si>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</si>
  <si>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</si>
  <si>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</si>
  <si>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</si>
  <si>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</si>
  <si>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</si>
  <si>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</si>
  <si>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</si>
  <si>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</si>
  <si>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</si>
  <si>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</si>
  <si>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</si>
  <si>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</si>
  <si>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</si>
  <si>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</si>
  <si>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</si>
  <si>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</si>
  <si>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</si>
  <si>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</si>
  <si>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</si>
  <si>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</si>
  <si>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</si>
  <si>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</si>
  <si>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</si>
  <si>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</si>
  <si>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</si>
  <si>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</si>
  <si>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</si>
  <si>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</si>
  <si>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</si>
  <si>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</si>
  <si>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</si>
  <si>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</si>
  <si>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</si>
  <si>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</si>
  <si>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</si>
  <si>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</si>
  <si>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</si>
  <si>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</si>
  <si>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</si>
  <si>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</si>
  <si>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</si>
  <si>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</si>
  <si>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</si>
  <si>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</si>
  <si>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</si>
  <si>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</si>
  <si>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</si>
  <si>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</si>
  <si>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</si>
  <si>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</si>
  <si>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</si>
  <si>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</si>
  <si>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</si>
  <si>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</si>
  <si>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</si>
  <si>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</si>
  <si>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</si>
  <si>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</si>
  <si>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</si>
  <si>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</si>
  <si>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</si>
  <si>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</si>
  <si>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</si>
  <si>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</si>
  <si>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</si>
  <si>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</si>
  <si>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</si>
  <si>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</si>
  <si>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</si>
  <si>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</si>
  <si>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</si>
  <si>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</si>
  <si>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</si>
  <si>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</si>
  <si>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</si>
  <si>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</si>
  <si>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</si>
  <si>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</si>
  <si>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</si>
  <si>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</si>
  <si>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</si>
  <si>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</si>
  <si>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</si>
  <si>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</si>
  <si>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</si>
  <si>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</si>
  <si>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</si>
  <si>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</si>
  <si>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</si>
  <si>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</si>
  <si>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</si>
  <si>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</si>
  <si>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</si>
  <si>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</si>
  <si>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</si>
  <si>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</si>
  <si>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</si>
  <si>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</si>
  <si>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</si>
  <si>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</si>
  <si>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</si>
  <si>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</si>
  <si>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</si>
  <si>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</si>
  <si>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</si>
  <si>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</si>
  <si>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</si>
  <si>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</si>
  <si>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</si>
  <si>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</si>
  <si>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</si>
  <si>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</si>
  <si>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</si>
  <si>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</si>
  <si>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</si>
  <si>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</si>
  <si>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</si>
  <si>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</si>
  <si>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</si>
  <si>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</si>
  <si>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</si>
  <si>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</si>
  <si>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</si>
  <si>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</si>
  <si>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</si>
  <si>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</si>
  <si>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</si>
  <si>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</si>
  <si>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</si>
  <si>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</si>
  <si>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</si>
  <si>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</si>
  <si>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</si>
  <si>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</si>
  <si>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</si>
  <si>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</si>
  <si>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</si>
  <si>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</si>
  <si>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</si>
  <si>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</si>
  <si>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</si>
  <si>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</si>
  <si>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</si>
  <si>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</si>
  <si>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</si>
  <si>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</si>
  <si>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</si>
  <si>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</si>
  <si>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</si>
  <si>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</si>
  <si>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</si>
  <si>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</si>
  <si>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</si>
  <si>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</si>
  <si>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</si>
  <si>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</si>
  <si>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</si>
  <si>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</si>
  <si>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</si>
  <si>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</si>
  <si>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</si>
  <si>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</si>
  <si>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</si>
  <si>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</si>
  <si>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</si>
  <si>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</si>
  <si>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</si>
  <si>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</si>
  <si>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</si>
  <si>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</si>
  <si>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</si>
  <si>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</si>
  <si>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</si>
  <si>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</si>
  <si>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</si>
  <si>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</si>
  <si>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</si>
  <si>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</si>
  <si>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</si>
  <si>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</si>
  <si>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</si>
  <si>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</si>
  <si>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</si>
  <si>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</si>
  <si>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</si>
  <si>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</si>
  <si>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</si>
  <si>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</si>
  <si>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</si>
  <si>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</si>
  <si>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</si>
  <si>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</si>
  <si>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</si>
  <si>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</si>
  <si>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</si>
  <si>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</si>
  <si>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</si>
  <si>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</si>
  <si>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</si>
  <si>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</si>
  <si>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</si>
  <si>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</si>
  <si>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</si>
  <si>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</si>
  <si>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</si>
  <si>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</si>
  <si>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</si>
  <si>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</si>
  <si>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</si>
  <si>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</si>
  <si>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</si>
  <si>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</si>
  <si>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</si>
  <si>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</si>
  <si>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</si>
  <si>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</si>
  <si>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</si>
  <si>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</si>
  <si>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</si>
  <si>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</si>
  <si>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</si>
  <si>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</si>
  <si>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</si>
  <si>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</si>
  <si>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</si>
  <si>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</si>
  <si>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</si>
  <si>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</si>
  <si>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</si>
  <si>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</si>
  <si>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</si>
  <si>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</si>
  <si>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</si>
  <si>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</si>
  <si>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</si>
  <si>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</si>
  <si>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</si>
  <si>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</si>
  <si>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</si>
  <si>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</si>
  <si>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</si>
  <si>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</si>
  <si>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</si>
  <si>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</si>
  <si>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</si>
  <si>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</si>
  <si>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</si>
  <si>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</si>
  <si>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</si>
  <si>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</si>
  <si>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</si>
  <si>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</si>
  <si>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</si>
  <si>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</si>
  <si>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</si>
  <si>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</si>
  <si>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</si>
  <si>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</si>
  <si>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</si>
  <si>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</si>
  <si>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</si>
  <si>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</si>
  <si>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</si>
  <si>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</si>
  <si>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</si>
  <si>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</si>
  <si>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</si>
  <si>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</si>
  <si>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</si>
  <si>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</si>
  <si>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</si>
  <si>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</si>
  <si>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</si>
  <si>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</si>
  <si>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</si>
  <si>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</si>
  <si>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</si>
  <si>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</si>
  <si>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</si>
  <si>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</si>
  <si>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</si>
  <si>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</si>
  <si>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</si>
  <si>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</si>
  <si>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</si>
  <si>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</si>
  <si>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</si>
  <si>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</si>
  <si>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</si>
  <si>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</si>
  <si>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</si>
  <si>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</si>
  <si>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</si>
  <si>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</si>
  <si>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</si>
  <si>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</si>
  <si>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</si>
  <si>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</si>
  <si>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</si>
  <si>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</si>
  <si>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</si>
  <si>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</si>
  <si>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</si>
  <si>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</si>
  <si>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</si>
  <si>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</si>
  <si>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</si>
  <si>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</si>
  <si>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</si>
  <si>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</si>
  <si>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</si>
  <si>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</si>
  <si>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</si>
  <si>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</si>
  <si>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</si>
  <si>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</si>
  <si>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</si>
  <si>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</si>
  <si>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</si>
  <si>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</si>
  <si>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</si>
  <si>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</si>
  <si>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</si>
  <si>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</si>
  <si>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</si>
  <si>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</si>
  <si>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</si>
  <si>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</si>
  <si>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</si>
  <si>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</si>
  <si>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</si>
  <si>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</si>
  <si>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</si>
  <si>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</si>
  <si>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</si>
  <si>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</si>
  <si>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</si>
  <si>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</si>
  <si>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</si>
  <si>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</si>
  <si>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</si>
  <si>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</si>
  <si>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</si>
  <si>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</si>
  <si>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</si>
  <si>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</si>
  <si>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</si>
  <si>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</si>
  <si>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</si>
  <si>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</si>
  <si>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</si>
  <si>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</si>
  <si>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</si>
  <si>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</si>
  <si>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</si>
  <si>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</si>
  <si>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</si>
  <si>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</si>
  <si>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</si>
  <si>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</si>
  <si>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</si>
  <si>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</si>
  <si>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</si>
  <si>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</si>
  <si>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</si>
  <si>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</si>
  <si>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</si>
  <si>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</si>
  <si>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</si>
  <si>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</si>
  <si>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</si>
  <si>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</si>
  <si>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</si>
  <si>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</si>
  <si>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</si>
  <si>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</si>
  <si>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</si>
  <si>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</si>
  <si>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</si>
  <si>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</si>
  <si>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</si>
  <si>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</si>
  <si>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</si>
  <si>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</si>
  <si>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</si>
  <si>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</si>
  <si>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</si>
  <si>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</si>
  <si>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</si>
  <si>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</si>
  <si>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</si>
  <si>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</si>
  <si>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</si>
  <si>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</si>
  <si>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</si>
  <si>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</si>
  <si>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</si>
  <si>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</si>
  <si>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</si>
  <si>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</si>
  <si>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</si>
  <si>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</si>
  <si>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</si>
  <si>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</si>
  <si>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</si>
  <si>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</si>
  <si>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</si>
  <si>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</si>
  <si>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</si>
  <si>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</si>
  <si>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</si>
  <si>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</si>
  <si>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</si>
  <si>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</si>
  <si>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</si>
  <si>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</si>
  <si>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</si>
  <si>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</si>
  <si>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</si>
  <si>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</si>
  <si>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</si>
  <si>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</si>
  <si>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</si>
  <si>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</si>
  <si>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</si>
  <si>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</si>
  <si>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</si>
  <si>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</si>
  <si>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</si>
  <si>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</si>
  <si>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</si>
  <si>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</si>
  <si>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</si>
  <si>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</si>
  <si>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</si>
  <si>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</si>
  <si>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</si>
  <si>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</si>
  <si>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</si>
  <si>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</si>
  <si>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</si>
  <si>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</si>
  <si>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</si>
  <si>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</si>
  <si>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</si>
  <si>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</si>
  <si>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</si>
  <si>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</si>
  <si>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</si>
  <si>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</si>
  <si>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</si>
  <si>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</si>
  <si>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</si>
  <si>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</si>
  <si>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</si>
  <si>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</si>
  <si>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</si>
  <si>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</si>
  <si>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</si>
  <si>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</si>
  <si>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</si>
  <si>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</si>
  <si>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</si>
  <si>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</si>
  <si>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</si>
  <si>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</si>
  <si>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</si>
  <si>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</si>
  <si>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</si>
  <si>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</si>
  <si>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</si>
  <si>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</si>
  <si>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</si>
  <si>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</si>
  <si>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</si>
  <si>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</si>
  <si>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</si>
  <si>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</si>
  <si>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</si>
  <si>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</si>
  <si>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</si>
  <si>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</si>
  <si>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</si>
  <si>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</si>
  <si>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</si>
  <si>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</si>
  <si>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</si>
  <si>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</si>
  <si>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</si>
  <si>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</si>
  <si>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</si>
  <si>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</si>
  <si>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</si>
  <si>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</si>
  <si>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</si>
  <si>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</si>
  <si>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</si>
  <si>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</si>
  <si>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</si>
  <si>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</si>
  <si>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</si>
  <si>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</si>
  <si>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</si>
  <si>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</si>
  <si>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</si>
  <si>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</si>
  <si>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</si>
  <si>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</si>
  <si>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</si>
  <si>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</si>
  <si>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</si>
  <si>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</si>
  <si>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</si>
  <si>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</si>
  <si>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</si>
  <si>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</si>
  <si>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</si>
  <si>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</si>
  <si>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</si>
  <si>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</si>
  <si>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</si>
  <si>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</si>
  <si>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</si>
  <si>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</si>
  <si>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</si>
  <si>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</si>
  <si>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</si>
  <si>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</si>
  <si>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</si>
  <si>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</si>
  <si>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</si>
  <si>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</si>
  <si>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</si>
  <si>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</si>
  <si>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</si>
  <si>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</si>
  <si>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</si>
  <si>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</si>
  <si>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</si>
  <si>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</si>
  <si>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</si>
  <si>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</si>
  <si>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</si>
  <si>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</si>
  <si>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</si>
  <si>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</si>
  <si>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</si>
  <si>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</si>
  <si>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</si>
  <si>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</si>
  <si>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</si>
  <si>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</si>
  <si>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</si>
  <si>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</si>
  <si>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</si>
  <si>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</si>
  <si>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</si>
  <si>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</si>
  <si>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</si>
  <si>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</si>
  <si>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</si>
  <si>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</si>
  <si>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</si>
  <si>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</si>
  <si>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</si>
  <si>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</si>
  <si>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</si>
  <si>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</si>
  <si>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</si>
  <si>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</si>
  <si>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</si>
  <si>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</si>
  <si>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</si>
  <si>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</si>
  <si>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</si>
  <si>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</si>
  <si>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</si>
  <si>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</si>
  <si>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</si>
  <si>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</si>
  <si>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</si>
  <si>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</si>
  <si>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</si>
  <si>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</si>
  <si>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</si>
  <si>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</si>
  <si>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</si>
  <si>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</si>
  <si>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</si>
  <si>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</si>
  <si>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</si>
  <si>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</si>
  <si>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</si>
  <si>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</si>
  <si>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</si>
  <si>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</si>
  <si>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</si>
  <si>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</si>
  <si>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</si>
  <si>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</si>
  <si>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</si>
  <si>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</si>
  <si>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</si>
  <si>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</si>
  <si>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</si>
  <si>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</si>
  <si>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</si>
  <si>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</si>
  <si>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</si>
  <si>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</si>
  <si>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</si>
  <si>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</si>
  <si>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</si>
  <si>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</si>
  <si>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</si>
  <si>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</si>
  <si>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</si>
  <si>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</si>
  <si>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</si>
  <si>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</si>
  <si>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</si>
  <si>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</si>
  <si>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</si>
  <si>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</si>
  <si>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</si>
  <si>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</si>
  <si>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</si>
  <si>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</si>
  <si>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</si>
  <si>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</si>
  <si>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</si>
  <si>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</si>
  <si>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</si>
  <si>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</si>
  <si>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</si>
  <si>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</si>
  <si>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</si>
  <si>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</si>
  <si>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</si>
  <si>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</si>
  <si>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</si>
  <si>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</si>
  <si>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</si>
  <si>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</si>
  <si>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</si>
  <si>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</si>
  <si>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</si>
  <si>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</si>
  <si>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</si>
  <si>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</si>
  <si>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</si>
  <si>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</si>
  <si>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</si>
  <si>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</si>
  <si>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</si>
  <si>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</si>
  <si>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</si>
  <si>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</si>
  <si>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</si>
  <si>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</si>
  <si>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</si>
  <si>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</si>
  <si>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</si>
  <si>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</si>
  <si>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</si>
  <si>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</si>
  <si>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</si>
  <si>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</si>
  <si>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</si>
  <si>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</si>
  <si>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</si>
  <si>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</si>
  <si>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</si>
  <si>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</si>
  <si>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</si>
  <si>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</si>
  <si>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</si>
  <si>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</si>
  <si>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</si>
  <si>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</si>
  <si>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</si>
  <si>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</si>
  <si>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</si>
  <si>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</si>
  <si>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</si>
  <si>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</si>
  <si>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</si>
  <si>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</si>
  <si>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</si>
  <si>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</si>
  <si>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</si>
  <si>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</si>
  <si>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</si>
  <si>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</si>
  <si>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</si>
  <si>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</si>
  <si>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</si>
  <si>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</si>
  <si>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</si>
  <si>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</si>
  <si>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</si>
  <si>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</si>
  <si>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</si>
  <si>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</si>
  <si>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</si>
  <si>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</si>
  <si>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</si>
  <si>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</si>
  <si>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</si>
  <si>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</si>
  <si>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</si>
  <si>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</si>
  <si>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</si>
  <si>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</si>
  <si>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</si>
  <si>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</si>
  <si>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</si>
  <si>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</si>
  <si>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</si>
  <si>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</si>
  <si>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</si>
  <si>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</si>
  <si>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</si>
  <si>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</si>
  <si>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</si>
  <si>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</si>
  <si>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</si>
  <si>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</si>
  <si>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</si>
  <si>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</si>
  <si>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</si>
  <si>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</si>
  <si>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</si>
  <si>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</si>
  <si>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</si>
  <si>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</si>
  <si>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</si>
  <si>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</si>
  <si>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</si>
  <si>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</si>
  <si>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</si>
  <si>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</si>
  <si>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</si>
  <si>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</si>
  <si>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</si>
  <si>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</si>
  <si>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</si>
  <si>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</si>
  <si>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</si>
  <si>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</si>
  <si>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</si>
  <si>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</si>
  <si>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</si>
  <si>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</si>
  <si>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</si>
  <si>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</si>
  <si>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</si>
  <si>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</si>
  <si>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</si>
  <si>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</si>
  <si>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</si>
  <si>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</si>
  <si>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</si>
  <si>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</si>
  <si>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</si>
  <si>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</si>
  <si>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</si>
  <si>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</si>
  <si>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</si>
  <si>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</si>
  <si>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</si>
  <si>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</si>
  <si>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</si>
  <si>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</si>
  <si>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</si>
  <si>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</si>
  <si>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</si>
  <si>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</si>
  <si>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</si>
  <si>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</si>
  <si>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</si>
  <si>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</si>
  <si>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</si>
  <si>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</si>
  <si>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</si>
  <si>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</si>
  <si>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</si>
  <si>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</si>
  <si>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</si>
  <si>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</si>
  <si>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</si>
  <si>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</si>
  <si>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</si>
  <si>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</si>
  <si>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</si>
  <si>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</si>
  <si>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</si>
  <si>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</si>
  <si>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</si>
  <si>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</si>
  <si>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</si>
  <si>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</si>
  <si>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</si>
  <si>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</si>
  <si>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</si>
  <si>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</si>
  <si>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</si>
  <si>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</si>
  <si>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</si>
  <si>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</si>
  <si>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</si>
  <si>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</si>
  <si>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</si>
  <si>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</si>
  <si>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</si>
  <si>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</si>
  <si>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</si>
  <si>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</si>
  <si>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</si>
  <si>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</si>
  <si>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</si>
  <si>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</si>
  <si>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</si>
  <si>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</si>
  <si>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</si>
  <si>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</si>
  <si>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</si>
  <si>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</si>
  <si>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</si>
  <si>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</si>
  <si>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</si>
  <si>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</si>
  <si>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</si>
  <si>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</si>
  <si>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</si>
  <si>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</si>
  <si>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</si>
  <si>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</si>
  <si>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</si>
  <si>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</si>
  <si>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</si>
  <si>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</si>
  <si>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</si>
  <si>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</si>
  <si>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</si>
  <si>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</si>
  <si>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</si>
  <si>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</si>
  <si>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</si>
  <si>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</si>
  <si>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</si>
  <si>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</si>
  <si>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</si>
  <si>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</si>
  <si>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</si>
  <si>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</si>
  <si>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</si>
  <si>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</si>
  <si>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</si>
  <si>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</si>
  <si>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</si>
  <si>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</si>
  <si>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</si>
  <si>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</si>
  <si>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</si>
  <si>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</si>
  <si>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</si>
  <si>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</si>
  <si>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</si>
  <si>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</si>
  <si>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</si>
  <si>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</si>
  <si>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</si>
  <si>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</si>
  <si>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</si>
  <si>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</si>
  <si>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</si>
  <si>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</si>
  <si>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</si>
  <si>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</si>
  <si>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</si>
  <si>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</si>
  <si>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</si>
  <si>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</si>
  <si>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</si>
  <si>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</si>
  <si>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</si>
  <si>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</si>
  <si>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</si>
  <si>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</si>
  <si>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</si>
  <si>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</si>
  <si>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</si>
  <si>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</si>
  <si>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</si>
  <si>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</si>
  <si>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</si>
  <si>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</si>
  <si>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</si>
  <si>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</si>
  <si>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</si>
  <si>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</si>
  <si>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</si>
  <si>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</si>
  <si>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</si>
  <si>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</si>
  <si>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</si>
  <si>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</si>
  <si>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</si>
  <si>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</si>
  <si>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</si>
  <si>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</si>
  <si>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</si>
  <si>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</si>
  <si>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</si>
  <si>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</si>
  <si>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</si>
  <si>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</si>
  <si>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</si>
  <si>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</si>
  <si>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</si>
  <si>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</si>
  <si>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</si>
  <si>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</si>
  <si>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</si>
  <si>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</si>
  <si>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</si>
  <si>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</si>
  <si>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</si>
  <si>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</si>
  <si>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</si>
  <si>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</si>
  <si>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</si>
  <si>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</si>
  <si>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</si>
  <si>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</si>
  <si>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</si>
  <si>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</si>
  <si>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</si>
  <si>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</si>
  <si>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</si>
  <si>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</si>
  <si>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</si>
  <si>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</si>
  <si>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</si>
  <si>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</si>
  <si>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</si>
  <si>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</si>
  <si>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</si>
  <si>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</si>
  <si>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</si>
  <si>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</si>
  <si>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</si>
  <si>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</si>
  <si>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</si>
  <si>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</si>
  <si>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</si>
  <si>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</si>
  <si>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</si>
  <si>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</si>
  <si>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</si>
  <si>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</si>
  <si>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</si>
  <si>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</si>
  <si>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</si>
  <si>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</si>
  <si>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</si>
  <si>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</si>
  <si>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</si>
  <si>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</si>
  <si>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</si>
  <si>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</si>
  <si>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</si>
  <si>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</si>
  <si>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</si>
  <si>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</si>
  <si>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</si>
  <si>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</si>
  <si>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</si>
  <si>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</si>
  <si>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</si>
  <si>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</si>
  <si>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</si>
  <si>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</si>
  <si>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</si>
  <si>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</si>
  <si>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</si>
  <si>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</si>
  <si>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</si>
  <si>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</si>
  <si>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</si>
  <si>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</si>
  <si>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</si>
  <si>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</si>
  <si>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</si>
  <si>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</si>
  <si>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</si>
  <si>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</si>
  <si>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</si>
  <si>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</si>
  <si>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</si>
  <si>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</si>
  <si>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</si>
  <si>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</si>
  <si>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</si>
  <si>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</si>
  <si>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</si>
  <si>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</si>
  <si>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</si>
  <si>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</si>
  <si>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</si>
  <si>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</si>
  <si>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</si>
  <si>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</si>
  <si>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</si>
  <si>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</si>
  <si>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</si>
  <si>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</si>
  <si>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</si>
  <si>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</si>
  <si>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</si>
  <si>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</si>
  <si>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</si>
  <si>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</si>
  <si>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</si>
  <si>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</si>
  <si>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</si>
  <si>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</si>
  <si>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</si>
  <si>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</si>
  <si>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</si>
  <si>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</si>
  <si>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</si>
  <si>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</si>
  <si>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</si>
  <si>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</si>
  <si>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</si>
  <si>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</si>
  <si>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</si>
  <si>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</si>
  <si>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</si>
  <si>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</si>
  <si>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</si>
  <si>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</si>
  <si>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</si>
  <si>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</si>
  <si>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</si>
  <si>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</si>
  <si>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</si>
  <si>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</si>
  <si>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</si>
  <si>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</si>
  <si>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</si>
  <si>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</si>
  <si>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</si>
  <si>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</si>
  <si>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</si>
  <si>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</si>
  <si>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</si>
  <si>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</si>
  <si>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</si>
  <si>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</si>
  <si>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</si>
  <si>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</si>
  <si>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</si>
  <si>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</si>
  <si>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</si>
  <si>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</si>
  <si>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</si>
  <si>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</si>
  <si>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</si>
  <si>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</si>
  <si>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</si>
  <si>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</si>
  <si>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</si>
  <si>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</si>
  <si>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</si>
  <si>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</si>
  <si>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</si>
  <si>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</si>
  <si>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</si>
  <si>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</si>
  <si>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</si>
  <si>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</si>
  <si>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</si>
  <si>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</si>
  <si>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</si>
  <si>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</si>
  <si>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</si>
  <si>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</si>
  <si>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</si>
  <si>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</si>
  <si>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</si>
  <si>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</si>
  <si>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</si>
  <si>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</si>
  <si>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</si>
  <si>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</si>
  <si>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</si>
  <si>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</si>
  <si>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</si>
  <si>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</si>
  <si>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</si>
  <si>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</si>
  <si>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</si>
  <si>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</si>
  <si>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</si>
  <si>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</si>
  <si>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</si>
  <si>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</si>
  <si>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</si>
  <si>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</si>
  <si>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</si>
  <si>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</si>
  <si>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</si>
  <si>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</si>
  <si>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</si>
  <si>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</si>
  <si>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</si>
  <si>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</si>
  <si>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</si>
  <si>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</si>
  <si>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</si>
  <si>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</si>
  <si>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</si>
  <si>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</si>
  <si>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</si>
  <si>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</si>
  <si>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</si>
  <si>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</si>
  <si>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</si>
  <si>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</si>
  <si>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</si>
  <si>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</si>
  <si>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</si>
  <si>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</si>
  <si>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</si>
  <si>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</si>
  <si>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</si>
  <si>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</si>
  <si>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</si>
  <si>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</si>
  <si>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</si>
  <si>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</si>
  <si>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</si>
  <si>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</si>
  <si>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</si>
  <si>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</si>
  <si>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</si>
  <si>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</si>
  <si>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</si>
  <si>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</si>
  <si>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</si>
  <si>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</si>
  <si>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</si>
  <si>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</si>
  <si>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</si>
  <si>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</si>
  <si>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</si>
  <si>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</si>
  <si>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</si>
  <si>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</si>
  <si>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</si>
  <si>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</si>
  <si>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</si>
  <si>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</si>
  <si>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</si>
  <si>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</si>
  <si>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</si>
  <si>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</si>
  <si>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</si>
  <si>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</si>
  <si>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</si>
  <si>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</si>
  <si>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</si>
  <si>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</si>
  <si>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</si>
  <si>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</si>
  <si>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</si>
  <si>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</si>
  <si>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</si>
  <si>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</si>
  <si>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</si>
  <si>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</si>
  <si>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</si>
  <si>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</si>
  <si>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</si>
  <si>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</si>
  <si>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</si>
  <si>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</si>
  <si>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</si>
  <si>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</si>
  <si>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</si>
  <si>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</si>
  <si>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</si>
  <si>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</si>
  <si>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</si>
  <si>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</si>
  <si>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</si>
  <si>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</si>
  <si>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</si>
  <si>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</si>
  <si>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</si>
  <si>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</si>
  <si>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</si>
  <si>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</si>
  <si>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</si>
  <si>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</si>
  <si>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</si>
  <si>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</si>
  <si>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</si>
  <si>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</si>
  <si>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</si>
  <si>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</si>
  <si>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</si>
  <si>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</si>
  <si>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</si>
  <si>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</si>
  <si>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</si>
  <si>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</si>
  <si>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</si>
  <si>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</si>
  <si>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</si>
  <si>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</si>
  <si>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</si>
  <si>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</si>
  <si>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</si>
  <si>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</si>
  <si>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</si>
  <si>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</si>
  <si>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</si>
  <si>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</si>
  <si>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</si>
  <si>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</si>
  <si>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</si>
  <si>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</si>
  <si>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</si>
  <si>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</si>
  <si>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</si>
  <si>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</si>
  <si>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</si>
  <si>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</si>
  <si>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</si>
  <si>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</si>
  <si>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</si>
  <si>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</si>
  <si>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</si>
  <si>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</si>
  <si>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</si>
  <si>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</si>
  <si>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</si>
  <si>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</si>
  <si>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</si>
  <si>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</si>
  <si>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</si>
  <si>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</si>
  <si>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</si>
  <si>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</si>
  <si>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</si>
  <si>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</si>
  <si>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</si>
  <si>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</si>
  <si>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</si>
  <si>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</si>
  <si>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</si>
  <si>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</si>
  <si>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</si>
  <si>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</si>
  <si>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</si>
  <si>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</si>
  <si>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</si>
  <si>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</si>
  <si>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</si>
  <si>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</si>
  <si>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</si>
  <si>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</si>
  <si>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</si>
  <si>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</si>
  <si>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</si>
  <si>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</si>
  <si>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</si>
  <si>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</si>
  <si>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</si>
  <si>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</si>
  <si>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</si>
  <si>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</si>
  <si>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</si>
  <si>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</si>
  <si>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</si>
  <si>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</si>
  <si>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</si>
  <si>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</si>
  <si>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</si>
  <si>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</si>
  <si>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</si>
  <si>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</si>
  <si>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</si>
  <si>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</si>
  <si>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</si>
  <si>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</si>
  <si>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</si>
  <si>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</si>
  <si>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</si>
  <si>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</si>
  <si>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</si>
  <si>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</si>
  <si>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</si>
  <si>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</si>
  <si>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</si>
  <si>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</si>
  <si>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</si>
  <si>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</si>
  <si>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</si>
  <si>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</si>
  <si>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</si>
  <si>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</si>
  <si>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</si>
  <si>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</si>
  <si>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</si>
  <si>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</si>
  <si>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</si>
  <si>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</si>
  <si>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</si>
  <si>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</si>
  <si>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</si>
  <si>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</si>
  <si>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</si>
  <si>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</si>
  <si>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</si>
  <si>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</si>
  <si>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</si>
  <si>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</si>
  <si>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</si>
  <si>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</si>
  <si>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</si>
  <si>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</si>
  <si>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</si>
  <si>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</si>
  <si>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</si>
  <si>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</si>
  <si>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</si>
  <si>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</si>
  <si>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</si>
  <si>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</si>
  <si>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</si>
  <si>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</si>
  <si>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</si>
  <si>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</si>
  <si>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</si>
  <si>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</si>
  <si>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</si>
  <si>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</si>
  <si>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</si>
  <si>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</si>
  <si>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</si>
  <si>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</si>
  <si>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</si>
  <si>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</si>
  <si>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</si>
  <si>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</si>
  <si>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</si>
  <si>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</si>
  <si>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</si>
  <si>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</si>
  <si>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</si>
  <si>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</si>
  <si>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</si>
  <si>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</si>
  <si>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</si>
  <si>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</si>
  <si>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</si>
  <si>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</si>
  <si>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</si>
  <si>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</si>
  <si>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</si>
  <si>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</si>
  <si>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</si>
  <si>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</si>
  <si>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</si>
  <si>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</si>
  <si>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</si>
  <si>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</si>
  <si>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</si>
  <si>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</si>
  <si>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</si>
  <si>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</si>
  <si>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</si>
  <si>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</si>
  <si>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</si>
  <si>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</si>
  <si>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</si>
  <si>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</si>
  <si>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</si>
  <si>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</si>
  <si>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</si>
  <si>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</si>
  <si>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</si>
  <si>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</si>
  <si>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</si>
  <si>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</si>
  <si>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</si>
  <si>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</si>
  <si>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</si>
  <si>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</si>
  <si>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</si>
  <si>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</si>
  <si>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</si>
  <si>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</si>
  <si>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</si>
  <si>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</si>
  <si>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</si>
  <si>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</si>
  <si>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</si>
  <si>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</si>
  <si>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</si>
  <si>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</si>
  <si>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</si>
  <si>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</si>
  <si>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</si>
  <si>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</si>
  <si>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</si>
  <si>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</si>
  <si>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</si>
  <si>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</si>
  <si>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</si>
  <si>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</si>
  <si>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</si>
  <si>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</si>
  <si>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</si>
  <si>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</si>
  <si>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</si>
  <si>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</si>
  <si>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</si>
  <si>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</si>
  <si>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</si>
  <si>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</si>
  <si>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</si>
  <si>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</si>
  <si>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</si>
  <si>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</si>
  <si>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</si>
  <si>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</si>
  <si>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</si>
  <si>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</si>
  <si>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</si>
  <si>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</si>
  <si>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</si>
  <si>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</si>
  <si>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</si>
  <si>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</si>
  <si>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</si>
  <si>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</si>
  <si>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</si>
  <si>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</si>
  <si>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</si>
  <si>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</si>
  <si>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</si>
  <si>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</si>
  <si>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</si>
  <si>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</si>
  <si>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</si>
  <si>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</si>
  <si>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</si>
  <si>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</si>
  <si>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</si>
  <si>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</si>
  <si>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</si>
  <si>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</si>
  <si>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</si>
  <si>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</si>
  <si>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</si>
  <si>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</si>
  <si>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</si>
  <si>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</si>
  <si>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</si>
  <si>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</si>
  <si>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</si>
  <si>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</si>
  <si>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</si>
  <si>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</si>
  <si>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</si>
  <si>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</si>
  <si>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</si>
  <si>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</si>
  <si>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</si>
  <si>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</si>
  <si>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</si>
  <si>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</si>
  <si>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</si>
  <si>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</si>
  <si>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</si>
  <si>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</si>
  <si>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</si>
  <si>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</si>
  <si>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</si>
  <si>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</si>
  <si>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</si>
  <si>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</si>
  <si>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</si>
  <si>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</si>
  <si>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</si>
  <si>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</si>
  <si>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</si>
  <si>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</si>
  <si>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</si>
  <si>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</si>
  <si>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</si>
  <si>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</si>
  <si>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</si>
  <si>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</si>
  <si>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</si>
  <si>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</si>
  <si>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</si>
  <si>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</si>
  <si>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</si>
  <si>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</si>
  <si>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</si>
  <si>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</si>
  <si>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</si>
  <si>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</si>
  <si>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</si>
  <si>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</si>
  <si>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</si>
  <si>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</si>
  <si>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</si>
  <si>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</si>
  <si>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</si>
  <si>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</si>
  <si>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</si>
  <si>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</si>
  <si>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</si>
  <si>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</si>
  <si>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</si>
  <si>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</si>
  <si>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</si>
  <si>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</si>
  <si>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</si>
  <si>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</si>
  <si>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</si>
  <si>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</si>
  <si>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</si>
  <si>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</si>
  <si>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</si>
  <si>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</si>
  <si>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</si>
  <si>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</si>
  <si>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</si>
  <si>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</si>
  <si>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</si>
  <si>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</si>
  <si>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</si>
  <si>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</si>
  <si>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</si>
  <si>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</si>
  <si>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</si>
  <si>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</si>
  <si>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</si>
  <si>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</si>
  <si>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</si>
  <si>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</si>
  <si>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</si>
  <si>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</si>
  <si>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</si>
  <si>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</si>
  <si>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</si>
  <si>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</si>
  <si>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</si>
  <si>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</si>
  <si>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</si>
  <si>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</si>
  <si>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</si>
  <si>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</si>
  <si>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</si>
  <si>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</si>
  <si>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</si>
  <si>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</si>
  <si>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</si>
  <si>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</si>
  <si>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</si>
  <si>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</si>
  <si>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</si>
  <si>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</si>
  <si>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</si>
  <si>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</si>
  <si>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</si>
  <si>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</si>
  <si>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</si>
  <si>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</si>
  <si>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</si>
  <si>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</si>
  <si>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</si>
  <si>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</si>
  <si>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</si>
  <si>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</si>
  <si>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</si>
  <si>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</si>
  <si>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</si>
  <si>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</si>
  <si>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</si>
  <si>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</si>
  <si>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</si>
  <si>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</si>
  <si>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</si>
  <si>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</si>
  <si>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</si>
  <si>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</si>
  <si>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</si>
  <si>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</si>
  <si>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</si>
  <si>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</si>
  <si>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</si>
  <si>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</si>
  <si>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</si>
  <si>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</si>
  <si>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</si>
  <si>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</si>
  <si>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</si>
  <si>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</si>
  <si>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</si>
  <si>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</si>
  <si>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</si>
  <si>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</si>
  <si>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</si>
  <si>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</si>
  <si>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</si>
  <si>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</si>
  <si>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</si>
  <si>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</si>
  <si>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</si>
  <si>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</si>
  <si>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</si>
  <si>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</si>
  <si>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</si>
  <si>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</si>
  <si>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</si>
  <si>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</si>
  <si>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</si>
  <si>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</si>
  <si>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</si>
  <si>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</si>
  <si>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</si>
  <si>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</si>
  <si>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</si>
  <si>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</si>
  <si>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</si>
  <si>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</si>
  <si>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</si>
  <si>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</si>
  <si>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</si>
  <si>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</si>
  <si>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</si>
  <si>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</si>
  <si>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</si>
  <si>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</si>
  <si>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</si>
  <si>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</si>
  <si>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</si>
  <si>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</si>
  <si>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</si>
  <si>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</si>
  <si>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</si>
  <si>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</si>
  <si>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</si>
  <si>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</si>
  <si>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</si>
  <si>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</si>
  <si>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</si>
  <si>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</si>
  <si>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</si>
  <si>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</si>
  <si>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</si>
  <si>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</si>
  <si>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</si>
  <si>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</si>
  <si>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</si>
  <si>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</si>
  <si>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</si>
  <si>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</si>
  <si>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</si>
  <si>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</si>
  <si>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</si>
  <si>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</si>
  <si>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</si>
  <si>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</si>
  <si>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</si>
  <si>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</si>
  <si>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</si>
  <si>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</si>
  <si>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</si>
  <si>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</si>
  <si>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</si>
  <si>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</si>
  <si>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</si>
  <si>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</si>
  <si>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</si>
  <si>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</si>
  <si>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</si>
  <si>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</si>
  <si>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</si>
  <si>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</si>
  <si>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</si>
  <si>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</si>
  <si>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</si>
  <si>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</si>
  <si>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</si>
  <si>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</si>
  <si>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</si>
  <si>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</si>
  <si>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</si>
  <si>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</si>
  <si>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</si>
  <si>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</si>
  <si>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</si>
  <si>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</si>
  <si>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</si>
  <si>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</si>
  <si>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</si>
  <si>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</si>
  <si>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</si>
  <si>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</si>
  <si>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</si>
  <si>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</si>
  <si>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</si>
  <si>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</si>
  <si>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</si>
  <si>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</si>
  <si>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</si>
  <si>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</si>
  <si>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</si>
  <si>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</si>
  <si>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</si>
  <si>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</si>
  <si>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</si>
  <si>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</si>
  <si>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</si>
  <si>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</si>
  <si>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</si>
  <si>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</si>
  <si>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</si>
  <si>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</si>
  <si>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</si>
  <si>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</si>
  <si>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</si>
  <si>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</si>
  <si>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</si>
  <si>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</si>
  <si>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</si>
  <si>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</si>
  <si>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</si>
  <si>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</si>
  <si>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</si>
  <si>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</si>
  <si>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</si>
  <si>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</si>
  <si>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</si>
  <si>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</si>
  <si>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</si>
  <si>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</si>
  <si>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</si>
  <si>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</si>
  <si>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</si>
  <si>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</si>
  <si>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</si>
  <si>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</si>
  <si>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</si>
  <si>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</si>
  <si>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</si>
  <si>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</si>
  <si>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</si>
  <si>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</si>
  <si>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</si>
  <si>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</si>
  <si>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</si>
  <si>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</si>
  <si>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</si>
  <si>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</si>
  <si>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</si>
  <si>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</si>
  <si>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</si>
  <si>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</si>
  <si>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</si>
  <si>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</si>
  <si>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</si>
  <si>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</si>
  <si>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</si>
  <si>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</si>
  <si>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</si>
  <si>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</si>
  <si>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</si>
  <si>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</si>
  <si>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</si>
  <si>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</si>
  <si>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</si>
  <si>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</si>
  <si>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</si>
  <si>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</si>
  <si>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</si>
  <si>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</si>
  <si>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</si>
  <si>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</si>
  <si>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</si>
  <si>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</si>
  <si>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</si>
  <si>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</si>
  <si>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</si>
  <si>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</si>
  <si>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</si>
  <si>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</si>
  <si>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</si>
  <si>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</si>
  <si>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</si>
  <si>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</si>
  <si>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</si>
  <si>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</si>
  <si>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</si>
  <si>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</si>
  <si>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</si>
  <si>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</si>
  <si>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</si>
  <si>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</si>
  <si>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</si>
  <si>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</si>
  <si>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</si>
  <si>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</si>
  <si>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</si>
  <si>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</si>
  <si>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</si>
  <si>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</si>
  <si>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</si>
  <si>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</si>
  <si>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</si>
  <si>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</si>
  <si>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</si>
  <si>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</si>
  <si>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</si>
  <si>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</si>
  <si>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</si>
  <si>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</si>
  <si>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</si>
  <si>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</si>
  <si>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</si>
  <si>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</si>
  <si>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</si>
  <si>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</si>
  <si>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</si>
  <si>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</si>
  <si>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</si>
  <si>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</si>
  <si>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</si>
  <si>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</si>
  <si>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</si>
  <si>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</si>
  <si>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</si>
  <si>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</si>
  <si>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</si>
  <si>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</si>
  <si>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</si>
  <si>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</si>
  <si>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</si>
  <si>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</si>
  <si>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</si>
  <si>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</si>
  <si>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</si>
  <si>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</si>
  <si>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</si>
  <si>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</si>
  <si>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</si>
  <si>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</si>
  <si>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</si>
  <si>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</si>
  <si>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</si>
  <si>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</si>
  <si>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</si>
  <si>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</si>
  <si>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</si>
  <si>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</si>
  <si>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</si>
  <si>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</si>
  <si>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</si>
  <si>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</si>
  <si>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</si>
  <si>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</si>
  <si>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</si>
  <si>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</si>
  <si>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</si>
  <si>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</si>
  <si>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</si>
  <si>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</si>
  <si>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</si>
  <si>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</si>
  <si>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</si>
  <si>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</si>
  <si>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</si>
  <si>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</si>
  <si>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</si>
  <si>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</si>
  <si>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</si>
  <si>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</si>
  <si>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</si>
  <si>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</si>
  <si>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</si>
  <si>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</si>
  <si>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</si>
  <si>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</si>
  <si>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</si>
  <si>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</si>
  <si>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</si>
  <si>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</si>
  <si>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</si>
  <si>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</si>
  <si>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</si>
  <si>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</si>
  <si>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</si>
  <si>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</si>
  <si>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</si>
  <si>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</si>
  <si>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</si>
  <si>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</si>
  <si>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</si>
  <si>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</si>
  <si>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</si>
  <si>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</si>
  <si>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</si>
  <si>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</si>
  <si>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</si>
  <si>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</si>
  <si>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</si>
  <si>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</si>
  <si>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</si>
  <si>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</si>
  <si>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</si>
  <si>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</si>
  <si>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</si>
  <si>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</si>
  <si>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</si>
  <si>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</si>
  <si>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</si>
  <si>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</si>
  <si>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</si>
  <si>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</si>
  <si>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</si>
  <si>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</si>
  <si>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</si>
  <si>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</si>
  <si>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</si>
  <si>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</si>
  <si>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</si>
  <si>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</si>
  <si>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</si>
  <si>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</si>
  <si>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</si>
  <si>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</si>
  <si>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</si>
  <si>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</si>
  <si>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</si>
  <si>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</si>
  <si>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</si>
  <si>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</si>
  <si>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</si>
  <si>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</si>
  <si>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</si>
  <si>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</si>
  <si>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</si>
  <si>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</si>
  <si>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</si>
  <si>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</si>
  <si>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</si>
  <si>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</si>
  <si>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</si>
  <si>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</si>
  <si>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</si>
  <si>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</si>
  <si>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</si>
  <si>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</si>
  <si>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</si>
  <si>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</si>
  <si>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</si>
  <si>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</si>
  <si>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</si>
  <si>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</si>
  <si>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</si>
  <si>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</si>
  <si>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</si>
  <si>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</si>
  <si>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</si>
  <si>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</si>
  <si>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</si>
  <si>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</si>
  <si>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</si>
  <si>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</si>
  <si>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</si>
  <si>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</si>
  <si>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</si>
  <si>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</si>
  <si>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</si>
  <si>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</si>
  <si>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</si>
  <si>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</si>
  <si>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</si>
  <si>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</si>
  <si>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</si>
  <si>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</si>
  <si>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</si>
  <si>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</si>
  <si>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</si>
  <si>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</si>
  <si>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</si>
  <si>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</si>
  <si>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</si>
  <si>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</si>
  <si>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</si>
  <si>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</si>
  <si>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</si>
  <si>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</si>
  <si>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</si>
  <si>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</si>
  <si>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</si>
  <si>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</si>
  <si>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</si>
  <si>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</si>
  <si>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</si>
  <si>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</si>
  <si>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</si>
  <si>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</si>
  <si>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</si>
  <si>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</si>
  <si>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</si>
  <si>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</si>
  <si>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</si>
  <si>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</si>
  <si>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</si>
  <si>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</si>
  <si>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</si>
  <si>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</si>
  <si>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</si>
  <si>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</si>
  <si>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</si>
  <si>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</si>
  <si>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</si>
  <si>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</si>
  <si>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</si>
  <si>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</si>
  <si>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</si>
  <si>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</si>
  <si>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</si>
  <si>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</si>
  <si>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</si>
  <si>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</si>
  <si>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</si>
  <si>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</si>
  <si>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</si>
  <si>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</si>
  <si>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</si>
  <si>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</si>
  <si>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</si>
  <si>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</si>
  <si>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</si>
  <si>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</si>
  <si>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</si>
  <si>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</si>
  <si>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</si>
  <si>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</si>
  <si>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</si>
  <si>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</si>
  <si>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</si>
  <si>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</si>
  <si>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</si>
  <si>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</si>
  <si>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</si>
  <si>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</si>
  <si>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</si>
  <si>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</si>
  <si>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</si>
  <si>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</si>
  <si>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</si>
  <si>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</si>
  <si>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</si>
  <si>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</si>
  <si>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</si>
  <si>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</si>
  <si>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</si>
  <si>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</si>
  <si>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</si>
  <si>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</si>
  <si>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</si>
  <si>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</si>
  <si>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</si>
  <si>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</si>
  <si>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</si>
  <si>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</si>
  <si>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</si>
  <si>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</si>
  <si>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</si>
  <si>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</si>
  <si>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</si>
  <si>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</si>
  <si>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</si>
  <si>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</si>
  <si>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</si>
  <si>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</si>
  <si>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</si>
  <si>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</si>
  <si>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</si>
  <si>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</si>
  <si>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</si>
  <si>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</si>
  <si>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</si>
  <si>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</si>
  <si>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</si>
  <si>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</si>
  <si>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</si>
  <si>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</si>
  <si>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</si>
  <si>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</si>
  <si>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</si>
  <si>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</si>
  <si>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</si>
  <si>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</si>
  <si>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</si>
  <si>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</si>
  <si>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</si>
  <si>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</si>
  <si>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</si>
  <si>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</si>
  <si>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</si>
  <si>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</si>
  <si>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</si>
  <si>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</si>
  <si>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</si>
  <si>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</si>
  <si>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</si>
  <si>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</si>
  <si>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</si>
  <si>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</si>
  <si>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</si>
  <si>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</si>
  <si>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</si>
  <si>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</si>
  <si>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</si>
  <si>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</si>
  <si>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</si>
  <si>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</si>
  <si>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</si>
  <si>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</si>
  <si>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</si>
  <si>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</si>
  <si>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</si>
  <si>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</si>
  <si>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</si>
  <si>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</si>
  <si>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</si>
  <si>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</si>
  <si>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</si>
  <si>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</si>
  <si>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</si>
  <si>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</si>
  <si>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</si>
  <si>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</si>
  <si>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</si>
  <si>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</si>
  <si>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</si>
  <si>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</si>
  <si>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</si>
  <si>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</si>
  <si>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</si>
  <si>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</si>
  <si>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</si>
  <si>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</si>
  <si>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</si>
  <si>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</si>
  <si>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</si>
  <si>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</si>
  <si>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</si>
  <si>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</si>
  <si>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</si>
  <si>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</si>
  <si>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</si>
  <si>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</si>
  <si>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</si>
  <si>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</si>
  <si>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</si>
  <si>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</si>
  <si>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</si>
  <si>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</si>
  <si>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</si>
  <si>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</si>
  <si>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</si>
  <si>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</si>
  <si>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</si>
  <si>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</si>
  <si>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</si>
  <si>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</si>
  <si>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</si>
  <si>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</si>
  <si>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</si>
  <si>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</si>
  <si>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</si>
  <si>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</si>
  <si>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</si>
  <si>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</si>
  <si>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</si>
  <si>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</si>
  <si>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</si>
  <si>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</si>
  <si>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</si>
  <si>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</si>
  <si>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</si>
  <si>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</si>
  <si>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</si>
  <si>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</si>
  <si>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</si>
  <si>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</si>
  <si>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</si>
  <si>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</si>
  <si>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</si>
  <si>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</si>
  <si>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</si>
  <si>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</si>
  <si>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</si>
  <si>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</si>
  <si>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</si>
  <si>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</si>
  <si>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</si>
  <si>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</si>
  <si>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</si>
  <si>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</si>
  <si>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</si>
  <si>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</si>
  <si>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</si>
  <si>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</si>
  <si>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</si>
  <si>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</si>
  <si>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</si>
  <si>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</si>
  <si>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</si>
  <si>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</si>
  <si>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</si>
  <si>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</si>
  <si>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</si>
  <si>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</si>
  <si>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</si>
  <si>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</si>
  <si>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</si>
  <si>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</si>
  <si>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</si>
  <si>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</si>
  <si>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</si>
  <si>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</si>
  <si>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</si>
  <si>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</si>
  <si>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</si>
  <si>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</si>
  <si>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</si>
  <si>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</si>
  <si>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</si>
  <si>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</si>
  <si>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</si>
  <si>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</si>
  <si>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</si>
  <si>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</si>
  <si>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</si>
  <si>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</si>
  <si>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</si>
  <si>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</si>
  <si>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</si>
  <si>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</si>
  <si>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</si>
  <si>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</si>
  <si>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</si>
  <si>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</si>
  <si>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</si>
  <si>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</si>
  <si>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</si>
  <si>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</si>
  <si>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</si>
  <si>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</si>
  <si>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</si>
  <si>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</si>
  <si>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</si>
  <si>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</si>
  <si>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</si>
  <si>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</si>
  <si>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</si>
  <si>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</si>
  <si>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</si>
  <si>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</si>
  <si>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</si>
  <si>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</si>
  <si>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</si>
  <si>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</si>
  <si>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</si>
  <si>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</si>
  <si>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</si>
  <si>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</si>
  <si>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</si>
  <si>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</si>
  <si>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</si>
  <si>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</si>
  <si>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</si>
  <si>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</si>
  <si>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</si>
  <si>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</si>
  <si>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</si>
  <si>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</si>
  <si>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</si>
  <si>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</si>
  <si>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</si>
  <si>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</si>
  <si>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</si>
  <si>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</si>
  <si>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</si>
  <si>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</si>
  <si>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</si>
  <si>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</si>
  <si>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</si>
  <si>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</si>
  <si>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</si>
  <si>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</si>
  <si>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</si>
  <si>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</si>
  <si>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</si>
  <si>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</si>
  <si>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</si>
  <si>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</si>
  <si>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</si>
  <si>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</si>
  <si>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</si>
  <si>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</si>
  <si>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</si>
  <si>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</si>
  <si>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</si>
  <si>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</si>
  <si>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</si>
  <si>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</si>
  <si>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</si>
  <si>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</si>
  <si>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</si>
  <si>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</si>
  <si>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</si>
  <si>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</si>
  <si>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</si>
  <si>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</si>
  <si>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</si>
  <si>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</si>
  <si>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</si>
  <si>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</si>
  <si>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</si>
  <si>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</si>
  <si>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</si>
  <si>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</si>
  <si>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</si>
  <si>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</si>
  <si>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</si>
  <si>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</si>
  <si>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</si>
  <si>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</si>
  <si>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</si>
  <si>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</si>
  <si>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</si>
  <si>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</si>
  <si>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</si>
  <si>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</si>
  <si>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</si>
  <si>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</si>
  <si>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</si>
  <si>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</si>
  <si>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</si>
  <si>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</si>
  <si>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</si>
  <si>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</si>
  <si>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</si>
  <si>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</si>
  <si>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</si>
  <si>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</si>
  <si>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</si>
  <si>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</si>
  <si>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</si>
  <si>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</si>
  <si>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</si>
  <si>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</si>
  <si>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</si>
  <si>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</si>
  <si>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</si>
  <si>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</si>
  <si>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</si>
  <si>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</si>
  <si>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</si>
  <si>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</si>
  <si>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</si>
  <si>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</si>
  <si>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</si>
  <si>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</si>
  <si>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</si>
  <si>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</si>
  <si>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</si>
  <si>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</si>
  <si>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</si>
  <si>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</si>
  <si>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</si>
  <si>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</si>
  <si>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</si>
  <si>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</si>
  <si>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</si>
  <si>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</si>
  <si>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</si>
  <si>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</si>
  <si>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</si>
  <si>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</si>
  <si>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</si>
  <si>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</si>
  <si>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</si>
  <si>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</si>
  <si>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</si>
  <si>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</si>
  <si>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</si>
  <si>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</si>
  <si>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</si>
  <si>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</si>
  <si>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</si>
  <si>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</si>
  <si>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</si>
  <si>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</si>
  <si>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</si>
  <si>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</si>
  <si>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</si>
  <si>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</si>
  <si>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</si>
  <si>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</si>
  <si>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</si>
  <si>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</si>
  <si>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</si>
  <si>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</si>
  <si>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</si>
  <si>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</si>
  <si>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</si>
  <si>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</si>
  <si>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</si>
  <si>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</si>
  <si>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</si>
  <si>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</si>
  <si>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</si>
  <si>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</si>
  <si>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</si>
  <si>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</si>
  <si>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</si>
  <si>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</si>
  <si>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</si>
  <si>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</si>
  <si>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</si>
  <si>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</si>
  <si>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</si>
  <si>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</si>
  <si>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</si>
  <si>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</si>
  <si>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</si>
  <si>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</si>
  <si>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</si>
  <si>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</si>
  <si>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</si>
  <si>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</si>
  <si>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</si>
  <si>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</si>
  <si>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</si>
  <si>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</si>
  <si>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</si>
  <si>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</si>
  <si>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</si>
  <si>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</si>
  <si>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</si>
  <si>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</si>
  <si>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</si>
  <si>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</si>
  <si>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</si>
  <si>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</si>
  <si>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</si>
  <si>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</si>
  <si>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</si>
  <si>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</si>
  <si>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</si>
  <si>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</si>
  <si>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</si>
  <si>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</si>
  <si>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</si>
  <si>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</si>
  <si>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</si>
  <si>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</si>
  <si>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</si>
  <si>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</si>
  <si>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</si>
  <si>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</si>
  <si>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</si>
  <si>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</si>
  <si>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</si>
  <si>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</si>
  <si>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</si>
  <si>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</si>
  <si>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</si>
  <si>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</si>
  <si>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</si>
  <si>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</si>
  <si>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</si>
  <si>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</si>
  <si>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</si>
  <si>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</si>
  <si>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</si>
  <si>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</si>
  <si>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</si>
  <si>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</si>
  <si>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</si>
  <si>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</si>
  <si>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</si>
  <si>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</si>
  <si>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</si>
  <si>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</si>
  <si>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</si>
  <si>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</si>
  <si>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</si>
  <si>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</si>
  <si>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</si>
  <si>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</si>
  <si>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</si>
  <si>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</si>
  <si>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</si>
  <si>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</si>
  <si>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</si>
  <si>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</si>
  <si>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</si>
  <si>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</si>
  <si>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</si>
  <si>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</si>
  <si>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</si>
  <si>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</si>
  <si>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</si>
  <si>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</si>
  <si>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</si>
  <si>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</si>
  <si>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</si>
  <si>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</si>
  <si>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</si>
  <si>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</si>
  <si>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</si>
  <si>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</si>
  <si>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</si>
  <si>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</si>
  <si>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</si>
  <si>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</si>
  <si>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</si>
  <si>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</si>
  <si>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</si>
  <si>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</si>
  <si>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</si>
  <si>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</si>
  <si>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</si>
  <si>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</si>
  <si>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</si>
  <si>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</si>
  <si>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</si>
  <si>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</si>
  <si>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</si>
  <si>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</si>
  <si>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</si>
  <si>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</si>
  <si>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</si>
  <si>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</si>
  <si>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</si>
  <si>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</si>
  <si>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</si>
  <si>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</si>
  <si>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</si>
  <si>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</si>
  <si>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</si>
  <si>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</si>
  <si>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</si>
  <si>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</si>
  <si>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</si>
  <si>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</si>
  <si>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</si>
  <si>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</si>
  <si>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</si>
  <si>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</si>
  <si>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</si>
  <si>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</si>
  <si>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</si>
  <si>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</si>
  <si>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</si>
  <si>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</si>
  <si>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</si>
  <si>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</si>
  <si>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</si>
  <si>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</si>
  <si>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</si>
  <si>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</si>
  <si>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</si>
  <si>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</si>
  <si>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</si>
  <si>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</si>
  <si>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</si>
  <si>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</si>
  <si>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</si>
  <si>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</si>
  <si>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</si>
  <si>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</si>
  <si>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</si>
  <si>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</si>
  <si>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</si>
  <si>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</si>
  <si>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</si>
  <si>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</si>
  <si>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</si>
  <si>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</si>
  <si>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</si>
  <si>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</si>
  <si>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</si>
  <si>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</si>
  <si>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</si>
  <si>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</si>
  <si>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</si>
  <si>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</si>
  <si>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</si>
  <si>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</si>
  <si>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</si>
  <si>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</si>
  <si>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</si>
  <si>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</si>
  <si>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</si>
  <si>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</si>
  <si>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</si>
  <si>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</si>
  <si>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</si>
  <si>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</si>
  <si>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</si>
  <si>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</si>
  <si>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</si>
  <si>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</si>
  <si>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</si>
  <si>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</si>
  <si>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</si>
  <si>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</si>
  <si>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</si>
  <si>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</si>
  <si>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</si>
  <si>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</si>
  <si>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</si>
  <si>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</si>
  <si>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</si>
  <si>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</si>
  <si>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</si>
  <si>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</si>
  <si>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</si>
  <si>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</si>
  <si>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</si>
  <si>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</si>
  <si>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</si>
  <si>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</si>
  <si>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</si>
  <si>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</si>
  <si>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</si>
  <si>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</si>
  <si>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</si>
  <si>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</si>
  <si>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</si>
  <si>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</si>
  <si>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</si>
  <si>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</si>
  <si>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</si>
  <si>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</si>
  <si>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</si>
  <si>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</si>
  <si>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</si>
  <si>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</si>
  <si>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</si>
  <si>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</si>
  <si>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</si>
  <si>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</si>
  <si>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</si>
  <si>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</si>
  <si>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</si>
  <si>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</si>
  <si>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</si>
  <si>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</si>
  <si>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</si>
  <si>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</si>
  <si>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</si>
  <si>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</si>
  <si>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</si>
  <si>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</si>
  <si>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</si>
  <si>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</si>
  <si>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</si>
  <si>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</si>
  <si>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</si>
  <si>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</si>
  <si>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</si>
  <si>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</si>
  <si>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</si>
  <si>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</si>
  <si>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</si>
  <si>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</si>
  <si>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</si>
  <si>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</si>
  <si>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</si>
  <si>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</si>
  <si>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</si>
  <si>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</si>
  <si>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</si>
  <si>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</si>
  <si>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</si>
  <si>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</si>
  <si>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</si>
  <si>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</si>
  <si>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</si>
  <si>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</si>
  <si>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</si>
  <si>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</si>
  <si>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</si>
  <si>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</si>
  <si>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</si>
  <si>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</si>
  <si>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</si>
  <si>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</si>
  <si>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</si>
  <si>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</si>
  <si>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</si>
  <si>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</si>
  <si>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</si>
  <si>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</si>
  <si>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</si>
  <si>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</si>
  <si>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</si>
  <si>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</si>
  <si>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</si>
  <si>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</si>
  <si>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</si>
  <si>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</si>
  <si>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</si>
  <si>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</si>
  <si>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</si>
  <si>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</si>
  <si>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</si>
  <si>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</si>
  <si>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</si>
  <si>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</si>
  <si>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</si>
  <si>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</si>
  <si>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</si>
  <si>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</si>
  <si>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</si>
  <si>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</si>
  <si>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</si>
  <si>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</si>
  <si>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</si>
  <si>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</si>
  <si>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</si>
  <si>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</si>
  <si>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</si>
  <si>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</si>
  <si>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</si>
  <si>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</si>
  <si>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</si>
  <si>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</si>
  <si>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</si>
  <si>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</si>
  <si>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</si>
  <si>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</si>
  <si>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</si>
  <si>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</si>
  <si>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</si>
  <si>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</si>
  <si>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</si>
  <si>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</si>
  <si>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</si>
  <si>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</si>
  <si>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</si>
  <si>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</si>
  <si>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</si>
  <si>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</si>
  <si>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</si>
  <si>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</si>
  <si>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</si>
  <si>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</si>
  <si>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</si>
  <si>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</si>
  <si>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</si>
  <si>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</si>
  <si>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</si>
  <si>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</si>
  <si>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</si>
  <si>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</si>
  <si>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</si>
  <si>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</si>
  <si>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</si>
  <si>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</si>
  <si>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</si>
  <si>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</si>
  <si>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</si>
  <si>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</si>
  <si>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</si>
  <si>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</si>
  <si>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</si>
  <si>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</si>
  <si>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</si>
  <si>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</si>
  <si>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</si>
  <si>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</si>
  <si>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</si>
  <si>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</si>
  <si>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</si>
  <si>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</si>
  <si>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</si>
  <si>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</si>
  <si>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</si>
  <si>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</si>
  <si>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</si>
  <si>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</si>
  <si>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</si>
  <si>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</si>
  <si>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</si>
  <si>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</si>
  <si>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</si>
  <si>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</si>
  <si>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</si>
  <si>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</si>
  <si>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</si>
  <si>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</si>
  <si>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</si>
  <si>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</si>
  <si>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</si>
  <si>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</si>
  <si>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</si>
  <si>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</si>
  <si>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</si>
  <si>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</si>
  <si>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</si>
  <si>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</si>
  <si>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</si>
  <si>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</si>
  <si>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</si>
  <si>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</si>
  <si>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</si>
  <si>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</si>
  <si>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</si>
  <si>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</si>
  <si>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</si>
  <si>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</si>
  <si>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</si>
  <si>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</si>
  <si>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</si>
  <si>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</si>
  <si>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</si>
  <si>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</si>
  <si>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</si>
  <si>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</si>
  <si>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</si>
  <si>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</si>
  <si>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</si>
  <si>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</si>
  <si>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</si>
  <si>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</si>
  <si>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</si>
  <si>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</si>
  <si>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</si>
  <si>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</si>
  <si>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</si>
  <si>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</si>
  <si>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</si>
  <si>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</si>
  <si>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</si>
  <si>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</si>
  <si>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</si>
  <si>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</si>
  <si>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</si>
  <si>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</si>
  <si>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</si>
  <si>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</si>
  <si>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</si>
  <si>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</si>
  <si>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</si>
  <si>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</si>
  <si>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</si>
  <si>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</si>
  <si>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</si>
  <si>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</si>
  <si>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</si>
  <si>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</si>
  <si>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</si>
  <si>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</si>
  <si>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</si>
  <si>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</si>
  <si>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</si>
  <si>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</si>
  <si>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</si>
  <si>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</si>
  <si>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</si>
  <si>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</si>
  <si>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</si>
  <si>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</si>
  <si>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</si>
  <si>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</si>
  <si>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</si>
  <si>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</si>
  <si>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</si>
  <si>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</si>
  <si>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</si>
  <si>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</si>
  <si>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</si>
  <si>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</si>
  <si>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</si>
  <si>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</si>
  <si>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</si>
  <si>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</si>
  <si>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</si>
  <si>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</si>
  <si>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</si>
  <si>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</si>
  <si>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</si>
  <si>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</si>
  <si>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</si>
  <si>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</si>
  <si>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</si>
  <si>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</si>
  <si>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</si>
  <si>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</si>
  <si>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</si>
  <si>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</si>
  <si>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</si>
  <si>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</si>
  <si>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</si>
  <si>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</si>
  <si>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</si>
  <si>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</si>
  <si>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</si>
  <si>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</si>
  <si>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</si>
  <si>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</si>
  <si>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</si>
  <si>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</si>
  <si>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</si>
  <si>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</si>
  <si>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</si>
  <si>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</si>
  <si>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</si>
  <si>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</si>
  <si>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</si>
  <si>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</si>
  <si>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</si>
  <si>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</si>
  <si>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</si>
  <si>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</si>
  <si>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</si>
  <si>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</si>
  <si>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</si>
  <si>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</si>
  <si>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</si>
  <si>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</si>
  <si>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</si>
  <si>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</si>
  <si>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</si>
  <si>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</si>
  <si>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</si>
  <si>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</si>
  <si>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</si>
  <si>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</si>
  <si>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</si>
  <si>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</si>
  <si>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</si>
  <si>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</si>
  <si>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</si>
  <si>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</si>
  <si>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</si>
  <si>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</si>
  <si>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</si>
  <si>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</si>
  <si>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</si>
  <si>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</si>
  <si>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</si>
  <si>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</si>
  <si>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</si>
  <si>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</si>
  <si>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</si>
  <si>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</si>
  <si>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</si>
  <si>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</si>
  <si>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</si>
  <si>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</si>
  <si>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</si>
  <si>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</si>
  <si>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</si>
  <si>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</si>
  <si>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</si>
  <si>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</si>
  <si>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</si>
  <si>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</si>
  <si>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</si>
  <si>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</si>
  <si>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</si>
  <si>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</si>
  <si>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</si>
  <si>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</si>
  <si>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</si>
  <si>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</si>
  <si>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</si>
  <si>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</si>
  <si>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</si>
  <si>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</si>
  <si>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</si>
  <si>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</si>
  <si>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</si>
  <si>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</si>
  <si>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</si>
  <si>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</si>
  <si>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</si>
  <si>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</si>
  <si>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</si>
  <si>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</si>
  <si>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</si>
  <si>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</si>
  <si>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</si>
  <si>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</si>
  <si>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</si>
  <si>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</si>
  <si>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</si>
  <si>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</si>
  <si>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</si>
  <si>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</si>
  <si>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</si>
  <si>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</si>
  <si>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</si>
  <si>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</si>
  <si>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</si>
  <si>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</si>
  <si>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</si>
  <si>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</si>
  <si>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</si>
  <si>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</si>
  <si>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</si>
  <si>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</si>
  <si>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</si>
  <si>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</si>
  <si>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</si>
  <si>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</si>
  <si>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</si>
  <si>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</si>
  <si>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</si>
  <si>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</si>
  <si>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</si>
  <si>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</si>
  <si>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</si>
  <si>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</si>
  <si>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</si>
  <si>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</si>
  <si>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</si>
  <si>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</si>
  <si>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</si>
  <si>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</si>
  <si>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</si>
  <si>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</si>
  <si>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</si>
  <si>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</si>
  <si>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</si>
  <si>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</si>
  <si>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</si>
  <si>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</si>
  <si>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</si>
  <si>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</si>
  <si>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</si>
  <si>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</si>
  <si>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</si>
  <si>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</si>
  <si>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</si>
  <si>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</si>
  <si>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</si>
  <si>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</si>
  <si>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</si>
  <si>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</si>
  <si>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</si>
  <si>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</si>
  <si>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</si>
  <si>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</si>
  <si>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</si>
  <si>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</si>
  <si>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</si>
  <si>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</si>
  <si>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</si>
  <si>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</si>
  <si>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</si>
  <si>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</si>
  <si>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</si>
  <si>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</si>
  <si>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</si>
  <si>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</si>
  <si>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</si>
  <si>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</si>
  <si>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</si>
  <si>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</si>
  <si>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</si>
  <si>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</si>
  <si>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</si>
  <si>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</si>
  <si>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</si>
  <si>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</si>
  <si>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</si>
  <si>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</si>
  <si>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</si>
  <si>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</si>
  <si>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</si>
  <si>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</si>
  <si>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</si>
  <si>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</si>
  <si>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</si>
  <si>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</si>
  <si>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</si>
  <si>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</si>
  <si>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</si>
  <si>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</si>
  <si>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</si>
  <si>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</si>
  <si>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</si>
  <si>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</si>
  <si>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</si>
  <si>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</si>
  <si>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</si>
  <si>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</si>
  <si>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</si>
  <si>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</si>
  <si>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</si>
  <si>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</si>
  <si>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</si>
  <si>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</si>
  <si>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</si>
  <si>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</si>
  <si>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</si>
  <si>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</si>
  <si>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</si>
  <si>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</si>
  <si>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</si>
  <si>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</si>
  <si>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</si>
  <si>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</si>
  <si>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</si>
  <si>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</si>
  <si>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</si>
  <si>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</si>
  <si>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</si>
  <si>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</si>
  <si>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</si>
  <si>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</si>
  <si>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</si>
  <si>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</si>
  <si>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</si>
  <si>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</si>
  <si>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</si>
  <si>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</si>
  <si>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</si>
  <si>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</si>
  <si>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</si>
  <si>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</si>
  <si>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</si>
  <si>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</si>
  <si>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</si>
  <si>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</si>
  <si>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</si>
  <si>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</si>
  <si>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</si>
  <si>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</si>
  <si>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</si>
  <si>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</si>
  <si>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</si>
  <si>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</si>
  <si>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</si>
  <si>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</si>
  <si>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</si>
  <si>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</si>
  <si>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</si>
  <si>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</si>
  <si>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</si>
  <si>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</si>
  <si>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</si>
  <si>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</si>
  <si>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</si>
  <si>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</si>
  <si>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</si>
  <si>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</si>
  <si>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</si>
  <si>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</si>
  <si>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</si>
  <si>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</si>
  <si>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</si>
  <si>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</si>
  <si>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</si>
  <si>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</si>
  <si>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</si>
  <si>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</si>
  <si>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</si>
  <si>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</si>
  <si>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</si>
  <si>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</si>
  <si>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</si>
  <si>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</si>
  <si>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</si>
  <si>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</si>
  <si>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</si>
  <si>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</si>
  <si>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</si>
  <si>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</si>
  <si>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</si>
  <si>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</si>
  <si>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</si>
  <si>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</si>
  <si>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</si>
  <si>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</si>
  <si>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</si>
  <si>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</si>
  <si>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</si>
  <si>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</si>
  <si>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</si>
  <si>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</si>
  <si>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</si>
  <si>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</si>
  <si>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</si>
  <si>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</si>
  <si>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</si>
  <si>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</si>
  <si>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</si>
  <si>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</si>
  <si>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</si>
  <si>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</si>
  <si>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</si>
  <si>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</si>
  <si>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</si>
  <si>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</si>
  <si>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</si>
  <si>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</si>
  <si>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</si>
  <si>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</si>
  <si>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</si>
  <si>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</si>
  <si>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</si>
  <si>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</si>
  <si>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</si>
  <si>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</si>
  <si>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</si>
  <si>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</si>
  <si>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</si>
  <si>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</si>
  <si>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</si>
  <si>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</si>
  <si>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</si>
  <si>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</si>
  <si>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</si>
  <si>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</si>
  <si>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</si>
  <si>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</si>
  <si>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</si>
  <si>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</si>
  <si>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</si>
  <si>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</si>
  <si>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</si>
  <si>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</si>
  <si>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</si>
  <si>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</si>
  <si>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</si>
  <si>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</si>
  <si>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</si>
  <si>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</si>
  <si>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</si>
  <si>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</si>
  <si>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</si>
  <si>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</si>
  <si>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</si>
  <si>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</si>
  <si>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</si>
  <si>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</si>
  <si>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</si>
  <si>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</si>
  <si>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</si>
  <si>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</si>
  <si>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</si>
  <si>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</si>
  <si>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</si>
  <si>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</si>
  <si>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</si>
  <si>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</si>
  <si>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</si>
  <si>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</si>
  <si>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</si>
  <si>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</si>
  <si>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</si>
  <si>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</si>
  <si>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</si>
  <si>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</si>
  <si>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</si>
  <si>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</si>
  <si>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</si>
  <si>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</si>
  <si>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</si>
  <si>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</si>
  <si>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</si>
  <si>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</si>
  <si>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</si>
  <si>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</si>
  <si>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</si>
  <si>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</si>
  <si>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</si>
  <si>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</si>
  <si>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</si>
  <si>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</si>
  <si>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</si>
  <si>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</si>
  <si>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</si>
  <si>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</si>
  <si>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</si>
  <si>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</si>
  <si>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</si>
  <si>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</si>
  <si>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</si>
  <si>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</si>
  <si>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</si>
  <si>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</si>
  <si>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</si>
  <si>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</si>
  <si>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</si>
  <si>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</si>
  <si>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</si>
  <si>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</si>
  <si>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</si>
  <si>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</si>
  <si>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</si>
  <si>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</si>
  <si>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</si>
  <si>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</si>
  <si>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</si>
  <si>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</si>
  <si>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</si>
  <si>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</si>
  <si>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</si>
  <si>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</si>
  <si>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</si>
  <si>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</si>
  <si>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</si>
  <si>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</si>
  <si>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</si>
  <si>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</si>
  <si>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</si>
  <si>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</si>
  <si>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</si>
  <si>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</si>
  <si>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</si>
  <si>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</si>
  <si>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</si>
  <si>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</si>
  <si>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</si>
  <si>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</si>
  <si>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</si>
  <si>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</si>
  <si>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</si>
  <si>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</si>
  <si>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</si>
  <si>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</si>
  <si>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</si>
  <si>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</si>
  <si>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</si>
  <si>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</si>
  <si>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</si>
  <si>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</si>
  <si>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</si>
  <si>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</si>
  <si>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</si>
  <si>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</si>
  <si>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</si>
  <si>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</si>
  <si>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</si>
  <si>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</si>
  <si>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</si>
  <si>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</si>
  <si>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</si>
  <si>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</si>
  <si>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</si>
  <si>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</si>
  <si>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</si>
  <si>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</si>
  <si>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</si>
  <si>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</si>
  <si>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</si>
  <si>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</si>
  <si>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</si>
  <si>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</si>
  <si>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</si>
  <si>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</si>
  <si>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</si>
  <si>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</si>
  <si>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</si>
  <si>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</si>
  <si>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</si>
  <si>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</si>
  <si>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</si>
  <si>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</si>
  <si>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</si>
  <si>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</si>
  <si>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</si>
  <si>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</si>
  <si>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</si>
  <si>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</si>
  <si>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</si>
  <si>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</si>
  <si>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</si>
  <si>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</si>
  <si>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</si>
  <si>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</si>
  <si>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</si>
  <si>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</si>
  <si>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</si>
  <si>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</si>
  <si>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</si>
  <si>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</si>
  <si>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</si>
  <si>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</si>
  <si>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</si>
  <si>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</si>
  <si>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</si>
  <si>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</si>
  <si>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</si>
  <si>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</si>
  <si>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</si>
  <si>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</si>
  <si>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</si>
  <si>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</si>
  <si>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</si>
  <si>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</si>
  <si>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</si>
  <si>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</si>
  <si>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</si>
  <si>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</si>
  <si>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</si>
  <si>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</si>
  <si>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</si>
  <si>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</si>
  <si>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</si>
  <si>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</si>
  <si>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</si>
  <si>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</si>
  <si>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</si>
  <si>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</si>
  <si>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</si>
  <si>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</si>
  <si>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</si>
  <si>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</si>
  <si>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</si>
  <si>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</si>
  <si>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</si>
  <si>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</si>
  <si>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</si>
  <si>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</si>
  <si>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</si>
  <si>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</si>
  <si>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</si>
  <si>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</si>
  <si>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</si>
  <si>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</si>
  <si>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</si>
  <si>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</si>
  <si>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</si>
  <si>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</si>
  <si>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</si>
  <si>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</si>
  <si>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</si>
  <si>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</si>
  <si>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</si>
  <si>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</si>
  <si>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</si>
  <si>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</si>
  <si>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</si>
  <si>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</si>
  <si>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</si>
  <si>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</si>
  <si>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</si>
  <si>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</si>
  <si>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</si>
  <si>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</si>
  <si>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</si>
  <si>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</si>
  <si>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</si>
  <si>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</si>
  <si>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</si>
  <si>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</si>
  <si>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</si>
  <si>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</si>
  <si>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</si>
  <si>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</si>
  <si>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</si>
  <si>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</si>
  <si>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</si>
  <si>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</si>
  <si>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</si>
  <si>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</si>
  <si>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</si>
  <si>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</si>
  <si>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</si>
  <si>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</si>
  <si>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</si>
  <si>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</si>
  <si>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</si>
  <si>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</si>
  <si>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</si>
  <si>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</si>
  <si>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</si>
  <si>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</si>
  <si>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</si>
  <si>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</si>
  <si>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</si>
  <si>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</si>
  <si>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</si>
  <si>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</si>
  <si>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</si>
  <si>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</si>
  <si>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</si>
  <si>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</si>
  <si>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</si>
  <si>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</si>
  <si>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</si>
  <si>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</si>
  <si>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</si>
  <si>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</si>
  <si>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</si>
  <si>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</si>
  <si>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</si>
  <si>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</si>
  <si>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</si>
  <si>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</si>
  <si>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</si>
  <si>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</si>
  <si>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</si>
  <si>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</si>
  <si>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</si>
  <si>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</si>
  <si>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</si>
  <si>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</si>
  <si>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</si>
  <si>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</si>
  <si>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</si>
  <si>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</si>
  <si>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</si>
  <si>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</si>
  <si>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</si>
  <si>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</si>
  <si>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</si>
  <si>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</si>
  <si>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</si>
  <si>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</si>
  <si>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</si>
  <si>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</si>
  <si>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</si>
  <si>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</si>
  <si>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</si>
  <si>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</si>
  <si>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</si>
  <si>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</si>
  <si>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</si>
  <si>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</si>
  <si>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</si>
  <si>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</si>
  <si>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</si>
  <si>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</si>
  <si>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</si>
  <si>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</si>
  <si>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</si>
  <si>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</si>
  <si>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</si>
  <si>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</si>
  <si>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</si>
  <si>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</si>
  <si>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</si>
  <si>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</si>
  <si>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</si>
  <si>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</si>
  <si>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</si>
  <si>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</si>
  <si>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</si>
  <si>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</si>
  <si>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</si>
  <si>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</si>
  <si>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</si>
  <si>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</si>
  <si>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</si>
  <si>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</si>
  <si>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</si>
  <si>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</si>
  <si>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</si>
  <si>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</si>
  <si>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</si>
  <si>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</si>
  <si>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</si>
  <si>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</si>
  <si>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</si>
  <si>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</si>
  <si>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</si>
  <si>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</si>
  <si>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</si>
  <si>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</si>
  <si>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</si>
  <si>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</si>
  <si>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</si>
  <si>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</si>
  <si>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</si>
  <si>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</si>
  <si>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</si>
  <si>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</si>
  <si>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</si>
  <si>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</si>
  <si>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</si>
  <si>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</si>
  <si>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</si>
  <si>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</si>
  <si>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</si>
  <si>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</si>
  <si>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</si>
  <si>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</si>
  <si>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</si>
  <si>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</si>
  <si>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</si>
  <si>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</si>
  <si>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</si>
  <si>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</si>
  <si>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</si>
  <si>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</si>
  <si>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</si>
  <si>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</si>
  <si>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</si>
  <si>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</si>
  <si>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</si>
  <si>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</si>
  <si>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</si>
  <si>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</si>
  <si>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</si>
  <si>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</si>
  <si>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</si>
  <si>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</si>
  <si>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</si>
  <si>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</si>
  <si>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</si>
  <si>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</si>
  <si>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</si>
  <si>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</si>
  <si>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</si>
  <si>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</si>
  <si>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</si>
  <si>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</si>
  <si>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</si>
  <si>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</si>
  <si>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</si>
  <si>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</si>
  <si>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</si>
  <si>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</si>
  <si>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</si>
  <si>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</si>
  <si>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</si>
  <si>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</si>
  <si>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</si>
  <si>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</si>
  <si>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</si>
  <si>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</si>
  <si>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</si>
  <si>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</si>
  <si>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</si>
  <si>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</si>
  <si>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</si>
  <si>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</si>
  <si>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</si>
  <si>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</si>
  <si>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</si>
  <si>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</si>
  <si>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</si>
  <si>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</si>
  <si>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</si>
  <si>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</si>
  <si>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</si>
  <si>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</si>
  <si>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</si>
  <si>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</si>
  <si>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</si>
  <si>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</si>
  <si>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</si>
  <si>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</si>
  <si>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</si>
  <si>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</si>
  <si>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</si>
  <si>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</si>
  <si>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</si>
  <si>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</si>
  <si>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</si>
  <si>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</si>
  <si>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</si>
  <si>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</si>
  <si>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</si>
  <si>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</si>
  <si>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</si>
  <si>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</si>
  <si>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</si>
  <si>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</si>
  <si>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</si>
  <si>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</si>
  <si>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</si>
  <si>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</si>
  <si>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</si>
  <si>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</si>
  <si>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</si>
  <si>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</si>
  <si>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</si>
  <si>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</si>
  <si>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</si>
  <si>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</si>
  <si>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</si>
  <si>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</si>
  <si>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</si>
  <si>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</si>
  <si>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</si>
  <si>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</si>
  <si>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</si>
  <si>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</si>
  <si>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</si>
  <si>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</si>
  <si>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</si>
  <si>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</si>
  <si>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</si>
  <si>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</si>
  <si>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</si>
  <si>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</si>
  <si>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</si>
  <si>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</si>
  <si>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</si>
  <si>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</si>
  <si>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</si>
  <si>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</si>
  <si>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</si>
  <si>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</si>
  <si>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</si>
  <si>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</si>
  <si>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</si>
  <si>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</si>
  <si>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</si>
  <si>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</si>
  <si>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</si>
  <si>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</si>
  <si>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</si>
  <si>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</si>
  <si>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</si>
  <si>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</si>
  <si>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</si>
  <si>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</si>
  <si>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</si>
  <si>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</si>
  <si>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</si>
  <si>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</si>
  <si>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</si>
  <si>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</si>
  <si>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</si>
  <si>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</si>
  <si>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</si>
  <si>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</si>
  <si>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</si>
  <si>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</si>
  <si>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</si>
  <si>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</si>
  <si>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</si>
  <si>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</si>
  <si>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</si>
  <si>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</si>
  <si>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</si>
  <si>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</si>
  <si>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</si>
  <si>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</si>
  <si>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</si>
  <si>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</si>
  <si>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</si>
  <si>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</si>
  <si>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</si>
  <si>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</si>
  <si>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</si>
  <si>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</si>
  <si>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</si>
  <si>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</si>
  <si>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</si>
  <si>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</si>
  <si>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</si>
  <si>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</si>
  <si>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</si>
  <si>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</si>
  <si>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</si>
  <si>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</si>
  <si>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</si>
  <si>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</si>
  <si>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</si>
  <si>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</si>
  <si>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</si>
  <si>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</si>
  <si>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</si>
  <si>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</si>
  <si>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</si>
  <si>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</si>
  <si>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</si>
  <si>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</si>
  <si>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</si>
  <si>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</si>
  <si>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</si>
  <si>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</si>
  <si>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</si>
  <si>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</si>
  <si>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</si>
  <si>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</si>
  <si>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</si>
  <si>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</si>
  <si>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</si>
  <si>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</si>
  <si>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</si>
  <si>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</si>
  <si>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</si>
  <si>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</si>
  <si>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</si>
  <si>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</si>
  <si>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</si>
  <si>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</si>
  <si>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</si>
  <si>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</si>
  <si>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</si>
  <si>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</si>
  <si>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</si>
  <si>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</si>
  <si>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</si>
  <si>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</si>
  <si>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</si>
  <si>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</si>
  <si>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</si>
  <si>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</si>
  <si>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</si>
  <si>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</si>
  <si>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</si>
  <si>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</si>
  <si>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</si>
  <si>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</si>
  <si>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</si>
  <si>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</si>
  <si>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</si>
  <si>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</si>
  <si>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</si>
  <si>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</si>
  <si>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</si>
  <si>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</si>
  <si>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</si>
  <si>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</si>
  <si>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</si>
  <si>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</si>
  <si>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</si>
  <si>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</si>
  <si>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</si>
  <si>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</si>
  <si>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</si>
  <si>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</si>
  <si>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</si>
  <si>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</si>
  <si>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</si>
  <si>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</si>
  <si>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</si>
  <si>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</si>
  <si>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</si>
  <si>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</si>
  <si>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</si>
  <si>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</si>
  <si>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</si>
  <si>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</si>
  <si>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</si>
  <si>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</si>
  <si>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</si>
  <si>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</si>
  <si>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</si>
  <si>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</si>
  <si>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</si>
  <si>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</si>
  <si>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</si>
  <si>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</si>
  <si>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</si>
  <si>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</si>
  <si>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</si>
  <si>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</si>
  <si>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</si>
  <si>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</si>
  <si>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</si>
  <si>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</si>
  <si>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</si>
  <si>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</si>
  <si>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</si>
  <si>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</si>
  <si>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</si>
  <si>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</si>
  <si>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</si>
  <si>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</si>
  <si>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</si>
  <si>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</si>
  <si>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</si>
  <si>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</si>
  <si>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</si>
  <si>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</si>
  <si>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</si>
  <si>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</si>
  <si>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</si>
  <si>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</si>
  <si>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</si>
  <si>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</si>
  <si>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</si>
  <si>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</si>
  <si>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</si>
  <si>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</si>
  <si>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</si>
  <si>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</si>
  <si>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</si>
  <si>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</si>
  <si>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</si>
  <si>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</si>
  <si>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</si>
  <si>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</si>
  <si>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</si>
  <si>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</si>
  <si>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</si>
  <si>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</si>
  <si>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</si>
  <si>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</si>
  <si>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</si>
  <si>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</si>
  <si>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</si>
  <si>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</si>
  <si>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</si>
  <si>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</si>
  <si>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</si>
  <si>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</si>
  <si>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</si>
  <si>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</si>
  <si>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</si>
  <si>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</si>
  <si>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</si>
  <si>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</si>
  <si>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</si>
  <si>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</si>
  <si>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</si>
  <si>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</si>
  <si>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</si>
  <si>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</si>
  <si>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</si>
  <si>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</si>
  <si>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</si>
  <si>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</si>
  <si>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</si>
  <si>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</si>
  <si>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</si>
  <si>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</si>
  <si>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</si>
  <si>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</si>
  <si>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</si>
  <si>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</si>
  <si>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</si>
  <si>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</si>
  <si>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</si>
  <si>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</si>
  <si>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</si>
  <si>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</si>
  <si>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</si>
  <si>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</si>
  <si>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</si>
  <si>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</si>
  <si>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</si>
  <si>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</si>
  <si>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</si>
  <si>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</si>
  <si>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</si>
  <si>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</si>
  <si>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</si>
  <si>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</si>
  <si>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</si>
  <si>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</si>
  <si>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</si>
  <si>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</si>
  <si>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</si>
  <si>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</si>
  <si>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</si>
  <si>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</si>
  <si>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</si>
  <si>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</si>
  <si>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</si>
  <si>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</si>
  <si>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</si>
  <si>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</si>
  <si>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</si>
  <si>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</si>
  <si>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</si>
  <si>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</si>
  <si>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</si>
  <si>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</si>
  <si>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</si>
  <si>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</si>
  <si>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</si>
  <si>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</si>
  <si>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</si>
  <si>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</si>
  <si>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</si>
  <si>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</si>
  <si>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</si>
  <si>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</si>
  <si>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</si>
  <si>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</si>
  <si>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</si>
  <si>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</si>
  <si>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</si>
  <si>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</si>
  <si>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</si>
  <si>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</si>
  <si>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</si>
  <si>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</si>
  <si>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</si>
  <si>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</si>
  <si>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</si>
  <si>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</si>
  <si>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</si>
  <si>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</si>
  <si>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</si>
  <si>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</si>
  <si>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</si>
  <si>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</si>
  <si>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</si>
  <si>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</si>
  <si>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</si>
  <si>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</si>
  <si>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</si>
  <si>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</si>
  <si>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</si>
  <si>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</si>
  <si>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</si>
  <si>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</si>
  <si>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</si>
  <si>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</si>
  <si>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</si>
  <si>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</si>
  <si>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</si>
  <si>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</si>
  <si>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</si>
  <si>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</si>
  <si>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</si>
  <si>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</si>
  <si>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</si>
  <si>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</si>
  <si>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</si>
  <si>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</si>
  <si>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</si>
  <si>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</si>
  <si>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</si>
  <si>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</si>
  <si>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</si>
  <si>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</si>
  <si>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</si>
  <si>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</si>
  <si>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</si>
  <si>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</si>
  <si>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</si>
  <si>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</si>
  <si>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</si>
  <si>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</si>
  <si>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</si>
  <si>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</si>
  <si>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</si>
  <si>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</si>
  <si>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</si>
  <si>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</si>
  <si>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</si>
  <si>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</si>
  <si>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</si>
  <si>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</si>
  <si>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</si>
  <si>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</si>
  <si>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</si>
  <si>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</si>
  <si>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</si>
  <si>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</si>
  <si>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</si>
  <si>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</si>
  <si>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</si>
  <si>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</si>
  <si>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</si>
  <si>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</si>
  <si>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</si>
  <si>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</si>
  <si>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</si>
  <si>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</si>
  <si>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</si>
  <si>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</si>
  <si>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</si>
  <si>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</si>
  <si>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</si>
  <si>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</si>
  <si>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</si>
  <si>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</si>
  <si>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</si>
  <si>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</si>
  <si>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</si>
  <si>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</si>
  <si>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</si>
  <si>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</si>
  <si>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</si>
  <si>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</si>
  <si>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</si>
  <si>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</si>
  <si>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</si>
  <si>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</si>
  <si>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</si>
  <si>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</si>
  <si>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</si>
  <si>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</si>
  <si>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</si>
  <si>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</si>
  <si>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</si>
  <si>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</si>
  <si>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</si>
  <si>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</si>
  <si>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</si>
  <si>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</si>
  <si>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</si>
  <si>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</si>
  <si>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</si>
  <si>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</si>
  <si>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</si>
  <si>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</si>
  <si>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</si>
  <si>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</si>
  <si>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</si>
  <si>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</si>
  <si>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</si>
  <si>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</si>
  <si>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</si>
  <si>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</si>
  <si>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</si>
  <si>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</si>
  <si>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</si>
  <si>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</si>
  <si>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</si>
  <si>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</si>
  <si>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</si>
  <si>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</si>
  <si>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</si>
  <si>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</si>
  <si>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</si>
  <si>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</si>
  <si>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</si>
  <si>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</si>
  <si>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</si>
  <si>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</si>
  <si>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</si>
  <si>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</si>
  <si>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</si>
  <si>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</si>
  <si>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</si>
  <si>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</si>
  <si>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</si>
  <si>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</si>
  <si>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</si>
  <si>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</si>
  <si>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</si>
  <si>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</si>
  <si>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</si>
  <si>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</si>
  <si>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</si>
  <si>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</si>
  <si>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</si>
  <si>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</si>
  <si>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</si>
  <si>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</si>
  <si>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</si>
  <si>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</si>
  <si>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</si>
  <si>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</si>
  <si>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</si>
  <si>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</si>
  <si>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</si>
  <si>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</si>
  <si>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</si>
  <si>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</si>
  <si>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</si>
  <si>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</si>
  <si>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</si>
  <si>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</si>
  <si>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</si>
  <si>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</si>
  <si>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</si>
  <si>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</si>
  <si>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</si>
  <si>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</si>
  <si>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</si>
  <si>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</si>
  <si>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</si>
  <si>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</si>
  <si>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</si>
  <si>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</si>
  <si>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</si>
  <si>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</si>
  <si>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</si>
  <si>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</si>
  <si>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</si>
  <si>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</si>
  <si>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</si>
  <si>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</si>
  <si>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</si>
  <si>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</si>
  <si>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</si>
  <si>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</si>
  <si>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</si>
  <si>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</si>
  <si>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</si>
  <si>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</si>
  <si>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</si>
  <si>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</si>
  <si>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</si>
  <si>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</si>
  <si>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</si>
  <si>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</si>
  <si>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</si>
  <si>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</si>
  <si>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</si>
  <si>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</si>
  <si>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</si>
  <si>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</si>
  <si>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</si>
  <si>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</si>
  <si>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</si>
  <si>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</si>
  <si>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</si>
  <si>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</si>
  <si>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</si>
  <si>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</si>
  <si>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</si>
  <si>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</si>
  <si>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</si>
  <si>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</si>
  <si>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</si>
  <si>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</si>
  <si>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</si>
  <si>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</si>
  <si>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</si>
  <si>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</si>
  <si>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</si>
  <si>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</si>
  <si>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</si>
  <si>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</si>
  <si>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</si>
  <si>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</si>
  <si>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</si>
  <si>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</si>
  <si>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</si>
  <si>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</si>
  <si>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</si>
  <si>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</si>
  <si>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</si>
  <si>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</si>
  <si>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</si>
  <si>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</si>
  <si>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</si>
  <si>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</si>
  <si>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</si>
  <si>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</si>
  <si>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</si>
  <si>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</si>
  <si>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</si>
  <si>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</si>
  <si>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</si>
  <si>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</si>
  <si>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</si>
  <si>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</si>
  <si>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</si>
  <si>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</si>
  <si>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</si>
  <si>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</si>
  <si>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</si>
  <si>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</si>
  <si>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</si>
  <si>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</si>
  <si>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</si>
  <si>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</si>
  <si>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</si>
  <si>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</si>
  <si>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</si>
  <si>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</si>
  <si>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</si>
  <si>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</si>
  <si>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</si>
  <si>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</si>
  <si>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</si>
  <si>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</si>
  <si>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</si>
  <si>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</si>
  <si>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</si>
  <si>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</si>
  <si>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</si>
  <si>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</si>
  <si>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</si>
  <si>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</si>
  <si>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</si>
  <si>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</si>
  <si>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</si>
  <si>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</si>
  <si>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</si>
  <si>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</si>
  <si>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</si>
  <si>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</si>
  <si>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</si>
  <si>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</si>
  <si>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</si>
  <si>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</si>
  <si>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</si>
  <si>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</si>
  <si>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</si>
  <si>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</si>
  <si>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</si>
  <si>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</si>
  <si>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</si>
  <si>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</si>
  <si>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</si>
  <si>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</si>
  <si>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</si>
  <si>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</si>
  <si>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</si>
  <si>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</si>
  <si>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</si>
  <si>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</si>
  <si>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</si>
  <si>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</si>
  <si>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</si>
  <si>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</si>
  <si>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</si>
  <si>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</si>
  <si>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</si>
  <si>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</si>
  <si>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</si>
  <si>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</si>
  <si>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</si>
  <si>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</si>
  <si>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</si>
  <si>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</si>
  <si>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</si>
  <si>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</si>
  <si>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</si>
  <si>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</si>
  <si>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</si>
  <si>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</si>
  <si>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</si>
  <si>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</si>
  <si>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</si>
  <si>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</si>
  <si>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</si>
  <si>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</si>
  <si>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</si>
  <si>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</si>
  <si>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</si>
  <si>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</si>
  <si>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</si>
  <si>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</si>
  <si>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</si>
  <si>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</si>
  <si>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</si>
  <si>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</si>
  <si>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</si>
  <si>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</si>
  <si>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</si>
  <si>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</si>
  <si>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</si>
  <si>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</si>
  <si>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</si>
  <si>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</si>
  <si>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</si>
  <si>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</si>
  <si>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</si>
  <si>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</si>
  <si>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</si>
  <si>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</si>
  <si>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</si>
  <si>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</si>
  <si>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</si>
  <si>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</si>
  <si>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</si>
  <si>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</si>
  <si>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</si>
  <si>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</si>
  <si>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</si>
  <si>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</si>
  <si>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</si>
  <si>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</si>
  <si>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</si>
  <si>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</si>
  <si>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</si>
  <si>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</si>
  <si>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</si>
  <si>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</si>
  <si>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</si>
  <si>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</si>
  <si>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</si>
  <si>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</si>
  <si>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</si>
  <si>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</si>
  <si>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</si>
  <si>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</si>
  <si>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</si>
  <si>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</si>
  <si>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</si>
  <si>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</si>
  <si>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</si>
  <si>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</si>
  <si>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</si>
  <si>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</si>
  <si>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</si>
  <si>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</si>
  <si>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</si>
  <si>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</si>
  <si>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</si>
  <si>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</si>
  <si>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</si>
  <si>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</si>
  <si>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</si>
  <si>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</si>
  <si>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</si>
  <si>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</si>
  <si>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</si>
  <si>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</si>
  <si>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</si>
  <si>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</si>
  <si>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</si>
  <si>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</si>
  <si>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</si>
  <si>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</si>
  <si>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</si>
  <si>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</si>
  <si>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</si>
  <si>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</si>
  <si>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</si>
  <si>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</si>
  <si>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</si>
  <si>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</si>
  <si>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</si>
  <si>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</si>
  <si>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</si>
  <si>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</si>
  <si>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</si>
  <si>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</si>
  <si>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</si>
  <si>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</si>
  <si>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</si>
  <si>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</si>
  <si>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</si>
  <si>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</si>
  <si>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</si>
  <si>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</si>
  <si>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</si>
  <si>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</si>
  <si>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</si>
  <si>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</si>
  <si>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</si>
  <si>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</si>
  <si>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</si>
  <si>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</si>
  <si>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</si>
  <si>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</si>
  <si>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</si>
  <si>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</si>
  <si>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</si>
  <si>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</si>
  <si>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</si>
  <si>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</si>
  <si>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</si>
  <si>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</si>
  <si>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</si>
  <si>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</si>
  <si>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</si>
  <si>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</si>
  <si>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</si>
  <si>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</si>
  <si>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</si>
  <si>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</si>
  <si>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</si>
  <si>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</si>
  <si>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</si>
  <si>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</si>
  <si>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</si>
  <si>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</si>
  <si>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</si>
  <si>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</si>
  <si>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</si>
  <si>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</si>
  <si>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</si>
  <si>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</si>
  <si>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</si>
  <si>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</si>
  <si>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</si>
  <si>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</si>
  <si>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</si>
  <si>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</si>
  <si>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</si>
  <si>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</si>
  <si>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</si>
  <si>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</si>
  <si>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</si>
  <si>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</si>
  <si>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</si>
  <si>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</si>
  <si>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</si>
  <si>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</si>
  <si>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</si>
  <si>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</si>
  <si>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</si>
  <si>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</si>
  <si>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</si>
  <si>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</si>
  <si>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</si>
  <si>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</si>
  <si>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</si>
  <si>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</si>
  <si>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</si>
  <si>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</si>
  <si>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</si>
  <si>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</si>
  <si>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</si>
  <si>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</si>
  <si>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</si>
  <si>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</si>
  <si>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</si>
  <si>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</si>
  <si>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</si>
  <si>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</si>
  <si>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</si>
  <si>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</si>
  <si>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</si>
  <si>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</si>
  <si>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</si>
  <si>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</si>
  <si>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</si>
  <si>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</si>
  <si>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</si>
  <si>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</si>
  <si>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</si>
  <si>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</si>
  <si>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</si>
  <si>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</si>
  <si>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</si>
  <si>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</si>
  <si>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</si>
  <si>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</si>
  <si>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</si>
  <si>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</si>
  <si>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</si>
  <si>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</si>
  <si>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</si>
  <si>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</si>
  <si>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</si>
  <si>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</si>
  <si>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</si>
  <si>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</si>
  <si>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</si>
  <si>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</si>
  <si>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</si>
  <si>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</si>
  <si>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</si>
  <si>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</si>
  <si>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</si>
  <si>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</si>
  <si>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</si>
  <si>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</si>
  <si>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</si>
  <si>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</si>
  <si>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</si>
  <si>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</si>
  <si>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</si>
  <si>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</si>
  <si>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</si>
  <si>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</si>
  <si>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</si>
  <si>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</si>
  <si>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</si>
  <si>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</si>
  <si>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</si>
  <si>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</si>
  <si>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</si>
  <si>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</si>
  <si>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</si>
  <si>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</si>
  <si>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</si>
  <si>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</si>
  <si>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</si>
  <si>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</si>
  <si>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</si>
  <si>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</si>
  <si>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</si>
  <si>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</si>
  <si>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</si>
  <si>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</si>
  <si>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</si>
  <si>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</si>
  <si>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</si>
  <si>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</si>
  <si>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</si>
  <si>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</si>
  <si>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</si>
  <si>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</si>
  <si>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</si>
  <si>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</si>
  <si>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</si>
  <si>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</si>
  <si>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</si>
  <si>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</si>
  <si>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</si>
  <si>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</si>
  <si>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</si>
  <si>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</si>
  <si>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</si>
  <si>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</si>
  <si>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</si>
  <si>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</si>
  <si>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</si>
  <si>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</si>
  <si>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</si>
  <si>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</si>
  <si>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</si>
  <si>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</si>
  <si>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</si>
  <si>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</si>
  <si>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</si>
  <si>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</si>
  <si>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</si>
  <si>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</si>
  <si>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</si>
  <si>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</si>
  <si>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</si>
  <si>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</si>
  <si>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</si>
  <si>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</si>
  <si>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</si>
  <si>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</si>
  <si>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</si>
  <si>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</si>
  <si>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</si>
  <si>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</si>
  <si>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</si>
  <si>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</si>
  <si>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</si>
  <si>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</si>
  <si>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</si>
  <si>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</si>
  <si>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</si>
  <si>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</si>
  <si>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</si>
  <si>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</si>
  <si>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</si>
  <si>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</si>
  <si>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</si>
  <si>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</si>
  <si>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</si>
  <si>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</si>
  <si>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</si>
  <si>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</si>
  <si>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</si>
  <si>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</si>
  <si>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</si>
  <si>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</si>
  <si>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</si>
  <si>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</si>
  <si>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</si>
  <si>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</si>
  <si>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</si>
  <si>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</si>
  <si>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</si>
  <si>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</si>
  <si>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</si>
  <si>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</si>
  <si>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</si>
  <si>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</si>
  <si>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</si>
  <si>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</si>
  <si>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</si>
  <si>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</si>
  <si>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</si>
  <si>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</si>
  <si>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</si>
  <si>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</si>
  <si>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</si>
  <si>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</si>
  <si>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</si>
  <si>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</si>
  <si>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</si>
  <si>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</si>
  <si>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</si>
  <si>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</si>
  <si>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</si>
  <si>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</si>
  <si>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</si>
  <si>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</si>
  <si>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</si>
  <si>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</si>
  <si>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</si>
  <si>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</si>
  <si>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</si>
  <si>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</si>
  <si>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</si>
  <si>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</si>
  <si>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</si>
  <si>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</si>
  <si>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</si>
  <si>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</si>
  <si>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</si>
  <si>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</si>
  <si>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</si>
  <si>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</si>
  <si>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</si>
  <si>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</si>
  <si>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</si>
  <si>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</si>
  <si>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</si>
  <si>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</si>
  <si>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</si>
  <si>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</si>
  <si>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</si>
  <si>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</si>
  <si>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</si>
  <si>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</si>
  <si>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</si>
  <si>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</si>
  <si>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</si>
  <si>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</si>
  <si>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</si>
  <si>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</si>
  <si>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</si>
  <si>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</si>
  <si>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</si>
  <si>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</si>
  <si>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</si>
  <si>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</si>
  <si>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</si>
  <si>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</si>
  <si>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</si>
  <si>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</si>
  <si>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</si>
  <si>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</si>
  <si>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</si>
  <si>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</si>
  <si>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</si>
  <si>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</si>
  <si>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</si>
  <si>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</si>
  <si>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</si>
  <si>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</si>
  <si>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</si>
  <si>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</si>
  <si>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</si>
  <si>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</si>
  <si>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</si>
  <si>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</si>
  <si>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</si>
  <si>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</si>
  <si>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</si>
  <si>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</si>
  <si>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</si>
  <si>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</si>
  <si>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</si>
  <si>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</si>
  <si>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</si>
  <si>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</si>
  <si>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</si>
  <si>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</si>
  <si>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</si>
  <si>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</si>
  <si>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</si>
  <si>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</si>
  <si>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</si>
  <si>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</si>
  <si>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</si>
  <si>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</si>
  <si>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</si>
  <si>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</si>
  <si>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</si>
  <si>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</si>
  <si>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</si>
  <si>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</si>
  <si>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</si>
  <si>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</si>
  <si>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</si>
  <si>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</si>
  <si>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</si>
  <si>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</si>
  <si>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</si>
  <si>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</si>
  <si>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</si>
  <si>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</si>
  <si>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</si>
  <si>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</si>
  <si>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</si>
  <si>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</si>
  <si>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</si>
  <si>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</si>
  <si>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</si>
  <si>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</si>
  <si>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</si>
  <si>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</si>
  <si>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</si>
  <si>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</si>
  <si>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</si>
  <si>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</si>
  <si>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</si>
  <si>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</si>
  <si>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</si>
  <si>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</si>
  <si>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</si>
  <si>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</si>
  <si>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</si>
  <si>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</si>
  <si>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</si>
  <si>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</si>
  <si>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</si>
  <si>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</si>
  <si>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</si>
  <si>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</si>
  <si>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</si>
  <si>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</si>
  <si>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</si>
  <si>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</si>
  <si>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</si>
  <si>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</si>
  <si>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</si>
  <si>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</si>
  <si>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</si>
  <si>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</si>
  <si>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</si>
  <si>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</si>
  <si>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</si>
  <si>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</si>
  <si>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</si>
  <si>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</si>
  <si>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</si>
  <si>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</si>
  <si>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</si>
  <si>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</si>
  <si>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</si>
  <si>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</si>
  <si>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</si>
  <si>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</si>
  <si>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</si>
  <si>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</si>
  <si>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</si>
  <si>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</si>
  <si>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</si>
  <si>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</si>
  <si>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</si>
  <si>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</si>
  <si>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</si>
  <si>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</si>
  <si>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</si>
  <si>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</si>
  <si>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</si>
  <si>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</si>
  <si>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</si>
  <si>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</si>
  <si>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</si>
  <si>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</si>
  <si>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</si>
  <si>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</si>
  <si>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</si>
  <si>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</si>
  <si>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</si>
  <si>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</si>
  <si>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</si>
  <si>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</si>
  <si>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</si>
  <si>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</si>
  <si>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</si>
  <si>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</si>
  <si>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</si>
  <si>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</si>
  <si>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</si>
  <si>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</si>
  <si>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</si>
  <si>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</si>
  <si>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</si>
  <si>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</si>
  <si>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</si>
  <si>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</si>
  <si>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</si>
  <si>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</si>
  <si>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</si>
  <si>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</si>
  <si>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</si>
  <si>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</si>
  <si>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</si>
  <si>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</si>
  <si>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</si>
  <si>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</si>
  <si>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</si>
  <si>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</si>
  <si>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</si>
  <si>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</si>
  <si>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</si>
  <si>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</si>
  <si>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</si>
  <si>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</si>
  <si>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</si>
  <si>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</si>
  <si>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</si>
  <si>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</si>
  <si>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</si>
  <si>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</si>
  <si>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</si>
  <si>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</si>
  <si>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</si>
  <si>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</si>
  <si>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</si>
  <si>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</si>
  <si>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</si>
  <si>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</si>
  <si>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</si>
  <si>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</si>
  <si>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</si>
  <si>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</si>
  <si>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</si>
  <si>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</si>
  <si>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</si>
  <si>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</si>
  <si>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</si>
  <si>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</si>
  <si>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</si>
  <si>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</si>
  <si>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</si>
  <si>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</si>
  <si>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</si>
  <si>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</si>
  <si>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</si>
  <si>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</si>
  <si>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</si>
  <si>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</si>
  <si>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</si>
  <si>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</si>
  <si>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</si>
  <si>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</si>
  <si>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</si>
  <si>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</si>
  <si>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</si>
  <si>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</si>
  <si>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</si>
  <si>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</si>
  <si>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</si>
  <si>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</si>
  <si>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</si>
  <si>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</si>
  <si>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</si>
  <si>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</si>
  <si>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</si>
  <si>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</si>
  <si>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</si>
  <si>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</si>
  <si>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</si>
  <si>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</si>
  <si>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</si>
  <si>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</si>
  <si>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</si>
  <si>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</si>
  <si>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</si>
  <si>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</si>
  <si>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</si>
  <si>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</si>
  <si>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</si>
  <si>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</si>
  <si>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</si>
  <si>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</si>
  <si>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</si>
  <si>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</si>
  <si>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</si>
  <si>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</si>
  <si>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</si>
  <si>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</si>
  <si>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</si>
  <si>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</si>
  <si>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</si>
  <si>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</si>
  <si>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</si>
  <si>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</si>
  <si>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</si>
  <si>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</si>
  <si>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</si>
  <si>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</si>
  <si>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</si>
  <si>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</si>
  <si>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</si>
  <si>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</si>
  <si>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</si>
  <si>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</si>
  <si>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</si>
  <si>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</si>
  <si>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</si>
  <si>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</si>
  <si>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</si>
  <si>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</si>
  <si>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</si>
  <si>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</si>
  <si>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</si>
  <si>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</si>
  <si>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</si>
  <si>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</si>
  <si>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</si>
  <si>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</si>
  <si>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</si>
  <si>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</si>
  <si>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</si>
  <si>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</si>
  <si>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</si>
  <si>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</si>
  <si>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</si>
  <si>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</si>
  <si>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</si>
  <si>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</si>
  <si>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</si>
  <si>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</si>
  <si>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</si>
  <si>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</si>
  <si>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</si>
  <si>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</si>
  <si>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</si>
  <si>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</si>
  <si>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</si>
  <si>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</si>
  <si>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</si>
  <si>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</si>
  <si>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</si>
  <si>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</si>
  <si>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</si>
  <si>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</si>
  <si>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</si>
  <si>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</si>
  <si>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</si>
  <si>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</si>
  <si>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</si>
  <si>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</si>
  <si>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</si>
  <si>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</si>
  <si>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</si>
  <si>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</si>
  <si>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</si>
  <si>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</si>
  <si>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</si>
  <si>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</si>
  <si>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</si>
  <si>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</si>
  <si>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</si>
  <si>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</si>
  <si>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</si>
  <si>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</si>
  <si>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</si>
  <si>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</si>
  <si>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</si>
  <si>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</si>
  <si>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</si>
  <si>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</si>
  <si>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</si>
  <si>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</si>
  <si>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</si>
  <si>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</si>
  <si>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</si>
  <si>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</si>
  <si>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</si>
  <si>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</si>
  <si>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</si>
  <si>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</si>
  <si>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</si>
  <si>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</si>
  <si>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</si>
  <si>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</si>
  <si>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</si>
  <si>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</si>
  <si>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</si>
  <si>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</si>
  <si>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</si>
  <si>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</si>
  <si>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</si>
  <si>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</si>
  <si>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</si>
  <si>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</si>
  <si>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</si>
  <si>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</si>
  <si>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</si>
  <si>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</si>
  <si>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</si>
  <si>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</si>
  <si>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</si>
  <si>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</si>
  <si>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</si>
  <si>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</si>
  <si>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</si>
  <si>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</si>
  <si>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</si>
  <si>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</si>
  <si>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</si>
  <si>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</si>
  <si>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</si>
  <si>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</si>
  <si>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</si>
  <si>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</si>
  <si>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</si>
  <si>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</si>
  <si>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</si>
  <si>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</si>
  <si>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</si>
  <si>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</si>
  <si>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</si>
  <si>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</si>
  <si>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</si>
  <si>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</si>
  <si>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</si>
  <si>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</si>
  <si>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</si>
  <si>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</si>
  <si>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</si>
  <si>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</si>
  <si>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</si>
  <si>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</si>
  <si>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</si>
  <si>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</si>
  <si>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</si>
  <si>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</si>
  <si>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</si>
  <si>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</si>
  <si>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</si>
  <si>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</si>
  <si>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</si>
  <si>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</si>
  <si>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</si>
  <si>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</si>
  <si>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</si>
  <si>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</si>
  <si>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</si>
  <si>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</si>
  <si>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</si>
  <si>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</si>
  <si>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</si>
  <si>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</si>
  <si>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</si>
  <si>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</si>
  <si>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</si>
  <si>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</si>
  <si>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</si>
  <si>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</si>
  <si>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</si>
  <si>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</si>
  <si>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</si>
  <si>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</si>
  <si>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</si>
  <si>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</si>
  <si>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</si>
  <si>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</si>
  <si>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</si>
  <si>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</si>
  <si>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</si>
  <si>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</si>
  <si>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</si>
  <si>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</si>
  <si>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</si>
  <si>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</si>
  <si>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</si>
  <si>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</si>
  <si>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</si>
  <si>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</si>
  <si>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</si>
  <si>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</si>
  <si>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</si>
  <si>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</si>
  <si>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</si>
  <si>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</si>
  <si>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</si>
  <si>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</si>
  <si>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</si>
  <si>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</si>
  <si>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</si>
  <si>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</si>
  <si>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</si>
  <si>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</si>
  <si>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</si>
  <si>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</si>
  <si>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</si>
  <si>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</si>
  <si>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</si>
  <si>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</si>
  <si>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</si>
  <si>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</si>
  <si>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</si>
  <si>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</si>
  <si>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</si>
  <si>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</si>
  <si>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</si>
  <si>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</si>
  <si>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</si>
  <si>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</si>
  <si>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</si>
  <si>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</si>
  <si>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</si>
  <si>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</si>
  <si>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</si>
  <si>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</si>
  <si>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</si>
  <si>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</si>
  <si>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</si>
  <si>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</si>
  <si>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</si>
  <si>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</si>
  <si>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</si>
  <si>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</si>
  <si>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</si>
  <si>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</si>
  <si>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</si>
  <si>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</si>
  <si>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</si>
  <si>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</si>
  <si>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</si>
  <si>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</si>
  <si>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</si>
  <si>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</si>
  <si>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</si>
  <si>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</si>
  <si>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</si>
  <si>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</si>
  <si>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</si>
  <si>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</si>
  <si>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</si>
  <si>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</si>
  <si>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</si>
  <si>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</si>
  <si>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</si>
  <si>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</si>
  <si>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</si>
  <si>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</si>
  <si>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</si>
  <si>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</si>
  <si>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</si>
  <si>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</si>
  <si>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</si>
  <si>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</si>
  <si>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</si>
  <si>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</si>
  <si>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</si>
  <si>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</si>
  <si>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</si>
  <si>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</si>
  <si>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</si>
  <si>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</si>
  <si>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</si>
  <si>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</si>
  <si>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</si>
  <si>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</si>
  <si>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</si>
  <si>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</si>
  <si>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</si>
  <si>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</si>
  <si>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</si>
  <si>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</si>
  <si>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</si>
  <si>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</si>
  <si>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</si>
  <si>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</si>
  <si>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</si>
  <si>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</si>
  <si>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</si>
  <si>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</si>
  <si>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</si>
  <si>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</si>
  <si>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</si>
  <si>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</si>
  <si>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</si>
  <si>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</si>
  <si>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</si>
  <si>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</si>
  <si>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</si>
  <si>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</si>
  <si>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</si>
  <si>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</si>
  <si>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</si>
  <si>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</si>
  <si>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</si>
  <si>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</si>
  <si>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</si>
  <si>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</si>
  <si>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</si>
  <si>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</si>
  <si>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</si>
  <si>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</si>
  <si>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</si>
  <si>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</si>
  <si>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</si>
  <si>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</si>
  <si>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</si>
  <si>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</si>
  <si>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</si>
  <si>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</si>
  <si>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</si>
  <si>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</si>
  <si>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</si>
  <si>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</si>
  <si>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</si>
  <si>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</si>
  <si>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</si>
  <si>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</si>
  <si>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</si>
  <si>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</si>
  <si>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</si>
  <si>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</si>
  <si>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</si>
  <si>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</si>
  <si>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</si>
  <si>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</si>
  <si>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</si>
  <si>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</si>
  <si>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</si>
  <si>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</si>
  <si>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</si>
  <si>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</si>
  <si>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</si>
  <si>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</si>
  <si>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</si>
  <si>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</si>
  <si>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</si>
  <si>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</si>
  <si>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</si>
  <si>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</si>
  <si>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</si>
  <si>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</si>
  <si>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</si>
  <si>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</si>
  <si>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</si>
  <si>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</si>
  <si>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</si>
  <si>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</si>
  <si>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</si>
  <si>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</si>
  <si>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</si>
  <si>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</si>
  <si>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</si>
  <si>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</si>
  <si>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</si>
  <si>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</si>
  <si>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</si>
  <si>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</si>
  <si>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</si>
  <si>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</si>
  <si>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</si>
  <si>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</si>
  <si>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</si>
  <si>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</si>
  <si>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</si>
  <si>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</si>
  <si>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</si>
  <si>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</si>
  <si>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</si>
  <si>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</si>
  <si>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</si>
  <si>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</si>
  <si>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</si>
  <si>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</si>
  <si>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</si>
  <si>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</si>
  <si>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</si>
  <si>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</si>
  <si>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</si>
  <si>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</si>
  <si>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</si>
  <si>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</si>
  <si>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</si>
  <si>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</si>
  <si>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</si>
  <si>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</si>
  <si>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</si>
  <si>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</si>
  <si>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</si>
  <si>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</si>
  <si>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</si>
  <si>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</si>
  <si>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</si>
  <si>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</si>
  <si>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</si>
  <si>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</si>
  <si>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</si>
  <si>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</si>
  <si>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</si>
  <si>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</si>
  <si>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</si>
  <si>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</si>
  <si>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</si>
  <si>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</si>
  <si>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</si>
  <si>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</si>
  <si>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</si>
  <si>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</si>
  <si>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</si>
  <si>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</si>
  <si>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</si>
  <si>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</si>
  <si>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</si>
  <si>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</si>
  <si>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</si>
  <si>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</si>
  <si>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</si>
  <si>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</si>
  <si>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</si>
  <si>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</si>
  <si>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</si>
  <si>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</si>
  <si>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</si>
  <si>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</si>
  <si>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</si>
  <si>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</si>
  <si>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</si>
  <si>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</si>
  <si>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</si>
  <si>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</si>
  <si>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</si>
  <si>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</si>
  <si>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</si>
  <si>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</si>
  <si>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</si>
  <si>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</si>
  <si>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</si>
  <si>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</si>
  <si>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</si>
  <si>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</si>
  <si>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</si>
  <si>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</si>
  <si>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</si>
  <si>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</si>
  <si>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</si>
  <si>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</si>
  <si>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</si>
  <si>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</si>
  <si>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</si>
  <si>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</si>
  <si>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</si>
  <si>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</si>
  <si>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</si>
  <si>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</si>
  <si>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</si>
  <si>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</si>
  <si>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</si>
  <si>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</si>
  <si>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</si>
  <si>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</si>
  <si>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</si>
  <si>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</si>
  <si>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</si>
  <si>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</si>
  <si>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</si>
  <si>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</si>
  <si>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</si>
  <si>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</si>
  <si>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</si>
  <si>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</si>
  <si>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</si>
  <si>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</si>
  <si>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</si>
  <si>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</si>
  <si>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</si>
  <si>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</si>
  <si>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</si>
  <si>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</si>
  <si>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</si>
  <si>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</si>
  <si>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</si>
  <si>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</si>
  <si>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</si>
  <si>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</si>
  <si>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</si>
  <si>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</si>
  <si>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</si>
  <si>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</si>
  <si>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</si>
  <si>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</si>
  <si>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</si>
  <si>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</si>
  <si>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</si>
  <si>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</si>
  <si>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</si>
  <si>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</si>
  <si>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</si>
  <si>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</si>
  <si>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</si>
  <si>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</si>
  <si>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</si>
  <si>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</si>
  <si>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</si>
  <si>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</si>
  <si>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</si>
  <si>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</si>
  <si>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</si>
  <si>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</si>
  <si>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</si>
  <si>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</si>
  <si>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</si>
  <si>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</si>
  <si>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</si>
  <si>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</si>
  <si>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</si>
  <si>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</si>
  <si>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</si>
  <si>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</si>
  <si>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</si>
  <si>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</si>
  <si>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</si>
  <si>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</si>
  <si>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</si>
  <si>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</si>
  <si>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</si>
  <si>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</si>
  <si>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</si>
  <si>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</si>
  <si>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</si>
  <si>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</si>
  <si>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</si>
  <si>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</si>
  <si>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</si>
  <si>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</si>
  <si>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</si>
  <si>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</si>
  <si>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</si>
  <si>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</si>
  <si>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</si>
  <si>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</si>
  <si>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</si>
  <si>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</si>
  <si>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</si>
  <si>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</si>
  <si>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</si>
  <si>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</si>
  <si>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</si>
  <si>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</si>
  <si>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</si>
  <si>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</si>
  <si>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</si>
  <si>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</si>
  <si>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</si>
  <si>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</si>
  <si>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</si>
  <si>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</si>
  <si>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</si>
  <si>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</si>
  <si>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</si>
  <si>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</si>
  <si>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</si>
  <si>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</si>
  <si>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</si>
  <si>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</si>
  <si>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</si>
  <si>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</si>
  <si>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</si>
  <si>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</si>
  <si>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</si>
  <si>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</si>
  <si>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</si>
  <si>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</si>
  <si>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</si>
  <si>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</si>
  <si>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</si>
  <si>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</si>
  <si>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</si>
  <si>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</si>
  <si>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</si>
  <si>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</si>
  <si>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</si>
  <si>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</si>
  <si>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</si>
  <si>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</si>
  <si>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</si>
  <si>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</si>
  <si>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</si>
  <si>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</si>
  <si>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</si>
  <si>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</si>
  <si>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</si>
  <si>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</si>
  <si>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</si>
  <si>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</si>
  <si>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</si>
  <si>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</si>
  <si>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</si>
  <si>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</si>
  <si>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</si>
  <si>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</si>
  <si>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</si>
  <si>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</si>
  <si>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</si>
  <si>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</si>
  <si>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</si>
  <si>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</si>
  <si>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</si>
  <si>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</si>
  <si>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</si>
  <si>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</si>
  <si>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</si>
  <si>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</si>
  <si>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</si>
  <si>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</si>
  <si>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</si>
  <si>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</si>
  <si>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</si>
  <si>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</si>
  <si>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</si>
  <si>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</si>
  <si>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</si>
  <si>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</si>
  <si>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</si>
  <si>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</si>
  <si>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</si>
  <si>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</si>
  <si>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</si>
  <si>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</si>
  <si>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</si>
  <si>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</si>
  <si>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</si>
  <si>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</si>
  <si>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</si>
  <si>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</si>
  <si>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</si>
  <si>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</si>
  <si>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</si>
  <si>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</si>
  <si>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</si>
  <si>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</si>
  <si>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</si>
  <si>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</si>
  <si>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</si>
  <si>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</si>
  <si>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</si>
  <si>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</si>
  <si>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</si>
  <si>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</si>
  <si>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</si>
  <si>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</si>
  <si>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</si>
  <si>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</si>
  <si>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</si>
  <si>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</si>
  <si>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</si>
  <si>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</si>
  <si>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</si>
  <si>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</si>
  <si>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</si>
  <si>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</si>
  <si>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</si>
  <si>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</si>
  <si>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</si>
  <si>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</si>
  <si>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</si>
  <si>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</si>
  <si>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</si>
  <si>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</si>
  <si>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</si>
  <si>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</si>
  <si>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</si>
  <si>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</si>
  <si>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</si>
  <si>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</si>
  <si>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</si>
  <si>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</si>
  <si>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</si>
  <si>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</si>
  <si>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</si>
  <si>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</si>
  <si>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</si>
  <si>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</si>
  <si>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</si>
  <si>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</si>
  <si>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</si>
  <si>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</si>
  <si>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</si>
  <si>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</si>
  <si>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</si>
  <si>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</si>
  <si>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</si>
  <si>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</si>
  <si>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</si>
  <si>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</si>
  <si>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</si>
  <si>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</si>
  <si>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</si>
  <si>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</si>
  <si>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</si>
  <si>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</si>
  <si>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</si>
  <si>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</si>
  <si>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</si>
  <si>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</si>
  <si>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</si>
  <si>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</si>
  <si>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</si>
  <si>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</si>
  <si>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</si>
  <si>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</si>
  <si>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</si>
  <si>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</si>
  <si>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</si>
  <si>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</si>
  <si>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</si>
  <si>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</si>
  <si>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</si>
  <si>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</si>
  <si>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</si>
  <si>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</si>
  <si>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</si>
  <si>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</si>
  <si>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</si>
  <si>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</si>
  <si>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</si>
  <si>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</si>
  <si>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</si>
  <si>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</si>
  <si>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</si>
  <si>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</si>
  <si>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</si>
  <si>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</si>
  <si>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</si>
  <si>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</si>
  <si>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</si>
  <si>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</si>
  <si>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</si>
  <si>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</si>
  <si>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</si>
  <si>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</si>
  <si>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</si>
  <si>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</si>
  <si>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</si>
  <si>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</si>
  <si>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</si>
  <si>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</si>
  <si>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</si>
  <si>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</si>
  <si>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</si>
  <si>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</si>
  <si>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</si>
  <si>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</si>
  <si>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</si>
  <si>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</si>
  <si>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</si>
  <si>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</si>
  <si>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</si>
  <si>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</si>
  <si>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</si>
  <si>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</si>
  <si>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</si>
  <si>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</si>
  <si>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</si>
  <si>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</si>
  <si>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</si>
  <si>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</si>
  <si>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</si>
  <si>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</si>
  <si>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</si>
  <si>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</si>
  <si>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</si>
  <si>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</si>
  <si>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</si>
  <si>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</si>
  <si>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</si>
  <si>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</si>
  <si>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</si>
  <si>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</si>
  <si>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</si>
  <si>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</si>
  <si>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</si>
  <si>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</si>
  <si>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</si>
  <si>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</si>
  <si>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</si>
  <si>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</si>
  <si>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</si>
  <si>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</si>
  <si>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</si>
  <si>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</si>
  <si>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</si>
  <si>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</si>
  <si>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</si>
  <si>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</si>
  <si>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</si>
  <si>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</si>
  <si>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</si>
  <si>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</si>
  <si>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</si>
  <si>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</si>
  <si>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</si>
  <si>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</si>
  <si>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</si>
  <si>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</si>
  <si>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</si>
  <si>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</si>
  <si>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</si>
  <si>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</si>
  <si>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</si>
  <si>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</si>
  <si>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</si>
  <si>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</si>
  <si>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</si>
  <si>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</si>
  <si>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</si>
  <si>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</si>
  <si>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</si>
  <si>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</si>
  <si>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</si>
  <si>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</si>
  <si>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</si>
  <si>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</si>
  <si>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</si>
  <si>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</si>
  <si>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</si>
  <si>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</si>
  <si>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</si>
  <si>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</si>
  <si>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</si>
  <si>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</si>
  <si>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</si>
  <si>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</si>
  <si>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</si>
  <si>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</si>
  <si>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</si>
  <si>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</si>
  <si>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</si>
  <si>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</si>
  <si>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</si>
  <si>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</si>
  <si>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</si>
  <si>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</si>
  <si>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</si>
  <si>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</si>
  <si>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</si>
  <si>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</si>
  <si>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</si>
  <si>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</si>
  <si>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</si>
  <si>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</si>
  <si>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</si>
  <si>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</si>
  <si>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</si>
  <si>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</si>
  <si>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</si>
  <si>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</si>
  <si>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</si>
  <si>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</si>
  <si>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</si>
  <si>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</si>
  <si>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</si>
  <si>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</si>
  <si>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</si>
  <si>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</si>
  <si>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</si>
  <si>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</si>
  <si>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</si>
  <si>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</si>
  <si>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</si>
  <si>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</si>
  <si>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</si>
  <si>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</si>
  <si>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</si>
  <si>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</si>
  <si>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</si>
  <si>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</si>
  <si>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</si>
  <si>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</si>
  <si>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</si>
  <si>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</si>
  <si>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</si>
  <si>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</si>
  <si>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</si>
  <si>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</si>
  <si>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</si>
  <si>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</si>
  <si>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</si>
  <si>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</si>
  <si>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</si>
  <si>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</si>
  <si>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</si>
  <si>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</si>
  <si>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</si>
  <si>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</si>
  <si>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</si>
  <si>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</si>
  <si>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</si>
  <si>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</si>
  <si>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</si>
  <si>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</si>
  <si>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</si>
  <si>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</si>
  <si>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</si>
  <si>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</si>
  <si>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</si>
  <si>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</si>
  <si>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</si>
  <si>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</si>
  <si>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</si>
  <si>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</si>
  <si>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</si>
  <si>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</si>
  <si>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</si>
  <si>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</si>
  <si>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</si>
  <si>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</si>
  <si>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</si>
  <si>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</si>
  <si>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</si>
  <si>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</si>
  <si>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</si>
  <si>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</si>
  <si>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</si>
  <si>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</si>
  <si>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</si>
  <si>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</si>
  <si>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</si>
  <si>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</si>
  <si>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</si>
  <si>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</si>
  <si>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</si>
  <si>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</si>
  <si>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</si>
  <si>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</si>
  <si>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</si>
  <si>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</si>
  <si>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</si>
  <si>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</si>
  <si>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</si>
  <si>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</si>
  <si>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</si>
  <si>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</si>
  <si>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</si>
  <si>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</si>
  <si>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</si>
  <si>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</si>
  <si>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</si>
  <si>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</si>
  <si>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</si>
  <si>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</si>
  <si>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</si>
  <si>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</si>
  <si>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</si>
  <si>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</si>
  <si>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</si>
  <si>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</si>
  <si>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</si>
  <si>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</si>
  <si>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</si>
  <si>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</si>
  <si>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</si>
  <si>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</si>
  <si>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</si>
  <si>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</si>
  <si>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</si>
  <si>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</si>
  <si>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</si>
  <si>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</si>
  <si>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</si>
  <si>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</si>
  <si>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</si>
  <si>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</si>
  <si>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</si>
  <si>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</si>
  <si>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</si>
  <si>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</si>
  <si>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</si>
  <si>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</si>
  <si>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</si>
  <si>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</si>
  <si>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</si>
  <si>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</si>
  <si>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</si>
  <si>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</si>
  <si>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</si>
  <si>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</si>
  <si>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</si>
  <si>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</si>
  <si>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</si>
  <si>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</si>
  <si>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</si>
  <si>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</si>
  <si>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</si>
  <si>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</si>
  <si>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</si>
  <si>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</si>
  <si>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</si>
  <si>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</si>
  <si>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</si>
  <si>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</si>
  <si>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</si>
  <si>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</si>
  <si>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</si>
  <si>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</si>
  <si>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</si>
  <si>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</si>
  <si>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</si>
  <si>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</si>
  <si>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</si>
  <si>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</si>
  <si>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</si>
  <si>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</si>
  <si>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</si>
  <si>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</si>
  <si>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</si>
  <si>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</si>
  <si>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</si>
  <si>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</si>
  <si>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</si>
  <si>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</si>
  <si>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</si>
  <si>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</si>
  <si>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</si>
  <si>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</si>
  <si>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</si>
  <si>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</si>
  <si>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</si>
  <si>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</si>
  <si>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</si>
  <si>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</si>
  <si>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</si>
  <si>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</si>
  <si>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</si>
  <si>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</si>
  <si>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</si>
  <si>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</si>
  <si>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</si>
  <si>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</si>
  <si>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</si>
  <si>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</si>
  <si>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</si>
  <si>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</si>
  <si>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</si>
  <si>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</si>
  <si>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</si>
  <si>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</si>
  <si>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</si>
  <si>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</si>
  <si>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</si>
  <si>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</si>
  <si>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</si>
  <si>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</si>
  <si>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</si>
  <si>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</si>
  <si>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</si>
  <si>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</si>
  <si>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</si>
  <si>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</si>
  <si>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</si>
  <si>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</si>
  <si>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</si>
  <si>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</si>
  <si>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</si>
  <si>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</si>
  <si>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</si>
  <si>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</si>
  <si>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</si>
  <si>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</si>
  <si>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</si>
  <si>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</si>
  <si>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</si>
  <si>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</si>
  <si>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</si>
  <si>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</si>
  <si>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</si>
  <si>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</si>
  <si>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</si>
  <si>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</si>
  <si>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</si>
  <si>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</si>
  <si>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</si>
  <si>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</si>
  <si>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</si>
  <si>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</si>
  <si>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</si>
  <si>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</si>
  <si>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</si>
  <si>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</si>
  <si>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</si>
  <si>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</si>
  <si>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</si>
  <si>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</si>
  <si>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</si>
  <si>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</si>
  <si>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</si>
  <si>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</si>
  <si>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</si>
  <si>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</si>
  <si>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</si>
  <si>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</si>
  <si>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</si>
  <si>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</si>
  <si>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</si>
  <si>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</si>
  <si>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</si>
  <si>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</si>
  <si>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</si>
  <si>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</si>
  <si>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</si>
  <si>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</si>
  <si>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</si>
  <si>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</si>
  <si>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</si>
  <si>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</si>
  <si>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</si>
  <si>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</si>
  <si>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</si>
  <si>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</si>
  <si>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</si>
  <si>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</si>
  <si>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</si>
  <si>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</si>
  <si>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</si>
  <si>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</si>
  <si>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</si>
  <si>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</si>
  <si>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</si>
  <si>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</si>
  <si>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</si>
  <si>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</si>
  <si>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</si>
  <si>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</si>
  <si>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</si>
  <si>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</si>
  <si>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</si>
  <si>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</si>
  <si>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</si>
  <si>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</si>
  <si>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</si>
  <si>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</si>
  <si>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</si>
  <si>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</si>
  <si>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</si>
  <si>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</si>
  <si>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</si>
  <si>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</si>
  <si>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</si>
  <si>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</si>
  <si>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</si>
  <si>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</si>
  <si>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</si>
  <si>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</si>
  <si>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</si>
  <si>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</si>
  <si>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</si>
  <si>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</si>
  <si>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</si>
  <si>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</si>
  <si>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</si>
  <si>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</si>
  <si>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</si>
  <si>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</si>
  <si>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</si>
  <si>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</si>
  <si>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</si>
  <si>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</si>
  <si>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</si>
  <si>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</si>
  <si>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</si>
  <si>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</si>
  <si>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</si>
  <si>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</si>
  <si>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</si>
  <si>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</si>
  <si>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</si>
  <si>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</si>
  <si>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</si>
  <si>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</si>
  <si>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</si>
  <si>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</si>
  <si>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</si>
  <si>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</si>
  <si>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</si>
  <si>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</si>
  <si>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</si>
  <si>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</si>
  <si>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</si>
  <si>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</si>
  <si>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</si>
  <si>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</si>
  <si>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</si>
  <si>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</si>
  <si>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</si>
  <si>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</si>
  <si>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</si>
  <si>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</si>
  <si>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</si>
  <si>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</si>
  <si>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</si>
  <si>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</si>
  <si>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</si>
  <si>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</si>
  <si>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</si>
  <si>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</si>
  <si>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</si>
  <si>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</si>
  <si>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</si>
  <si>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</si>
  <si>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</si>
  <si>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</si>
  <si>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</si>
  <si>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</si>
  <si>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</si>
  <si>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</si>
  <si>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</si>
  <si>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</si>
  <si>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</si>
  <si>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</si>
  <si>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</si>
  <si>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</si>
  <si>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</si>
  <si>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</si>
  <si>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</si>
  <si>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</si>
  <si>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</si>
  <si>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</si>
  <si>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</si>
  <si>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</si>
  <si>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</si>
  <si>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</si>
  <si>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</si>
  <si>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</si>
  <si>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</si>
  <si>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</si>
  <si>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</si>
  <si>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</si>
  <si>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</si>
  <si>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</si>
  <si>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</si>
  <si>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</si>
  <si>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</si>
  <si>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</si>
  <si>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</si>
  <si>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</si>
  <si>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</si>
  <si>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</si>
  <si>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</si>
  <si>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</si>
  <si>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</si>
  <si>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</si>
  <si>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</si>
  <si>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</si>
  <si>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</si>
  <si>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</si>
  <si>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</si>
  <si>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</si>
  <si>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</si>
  <si>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</si>
  <si>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</si>
  <si>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</si>
  <si>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</si>
  <si>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</si>
  <si>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</si>
  <si>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</si>
  <si>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</si>
  <si>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</si>
  <si>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</si>
  <si>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</si>
  <si>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</si>
  <si>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</si>
  <si>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</si>
  <si>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</si>
  <si>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</si>
  <si>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</si>
  <si>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</si>
  <si>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</si>
  <si>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</si>
  <si>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</si>
  <si>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</si>
  <si>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</si>
  <si>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</si>
  <si>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</si>
  <si>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</si>
  <si>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</si>
  <si>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</si>
  <si>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</si>
  <si>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</si>
  <si>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</si>
  <si>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</si>
  <si>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</si>
  <si>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</si>
  <si>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</si>
  <si>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</si>
  <si>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</si>
  <si>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</si>
  <si>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</si>
  <si>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</si>
  <si>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</si>
  <si>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</si>
  <si>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</si>
  <si>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</si>
  <si>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</si>
  <si>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</si>
  <si>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</si>
  <si>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</si>
  <si>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</si>
  <si>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</si>
  <si>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</si>
  <si>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</si>
  <si>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</si>
  <si>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</si>
  <si>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</si>
  <si>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</si>
  <si>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</si>
  <si>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</si>
  <si>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</si>
  <si>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</si>
  <si>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</si>
  <si>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</si>
  <si>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</si>
  <si>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</si>
  <si>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</si>
  <si>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</si>
  <si>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</si>
  <si>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</si>
  <si>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</si>
  <si>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</si>
  <si>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</si>
  <si>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</si>
  <si>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</si>
  <si>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</si>
  <si>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</si>
  <si>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</si>
  <si>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</si>
  <si>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</si>
  <si>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</si>
  <si>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</si>
  <si>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</si>
  <si>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</si>
  <si>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</si>
  <si>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</si>
  <si>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</si>
  <si>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</si>
  <si>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</si>
  <si>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</si>
  <si>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</si>
  <si>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</si>
  <si>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</si>
  <si>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</si>
  <si>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</si>
  <si>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</si>
  <si>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</si>
  <si>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</si>
  <si>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</si>
  <si>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</si>
  <si>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</si>
  <si>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</si>
  <si>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</si>
  <si>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</si>
  <si>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</si>
  <si>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</si>
  <si>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</si>
  <si>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</si>
  <si>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</si>
  <si>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</si>
  <si>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</si>
  <si>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</si>
  <si>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</si>
  <si>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</si>
  <si>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</si>
  <si>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</si>
  <si>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</si>
  <si>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</si>
  <si>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</si>
  <si>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</si>
  <si>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</si>
  <si>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</si>
  <si>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</si>
  <si>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</si>
  <si>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</si>
  <si>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</si>
  <si>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</si>
  <si>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</si>
  <si>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</si>
  <si>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</si>
  <si>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</si>
  <si>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</si>
  <si>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</si>
  <si>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</si>
  <si>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</si>
  <si>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</si>
  <si>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</si>
  <si>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</si>
  <si>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</si>
  <si>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</si>
  <si>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</si>
  <si>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</si>
  <si>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</si>
  <si>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</si>
  <si>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</si>
  <si>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</si>
  <si>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</si>
  <si>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</si>
  <si>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</si>
  <si>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</si>
  <si>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</si>
  <si>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</si>
  <si>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</si>
  <si>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</si>
  <si>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</si>
  <si>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</si>
  <si>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</si>
  <si>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</si>
  <si>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</si>
  <si>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</si>
  <si>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</si>
  <si>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</si>
  <si>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</si>
  <si>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</si>
  <si>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</si>
  <si>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</si>
  <si>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</si>
  <si>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</si>
  <si>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</si>
  <si>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</si>
  <si>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</si>
  <si>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</si>
  <si>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</si>
  <si>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</si>
  <si>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</si>
  <si>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</si>
  <si>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</si>
  <si>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</si>
  <si>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</si>
  <si>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</si>
  <si>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</si>
  <si>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</si>
  <si>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</si>
  <si>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</si>
  <si>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</si>
  <si>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</si>
  <si>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</si>
  <si>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</si>
  <si>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</si>
  <si>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</si>
  <si>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</si>
  <si>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</si>
  <si>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</si>
  <si>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</si>
  <si>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</si>
  <si>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</si>
  <si>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</si>
  <si>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</si>
  <si>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</si>
  <si>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</si>
  <si>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</si>
  <si>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</si>
  <si>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</si>
  <si>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</si>
  <si>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</si>
  <si>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</si>
  <si>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</si>
  <si>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</si>
  <si>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</si>
  <si>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</si>
  <si>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</si>
  <si>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</si>
  <si>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</si>
  <si>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</si>
  <si>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</si>
  <si>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</si>
  <si>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</si>
  <si>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</si>
  <si>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</si>
  <si>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</si>
  <si>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</si>
  <si>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</si>
  <si>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</si>
  <si>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</si>
  <si>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</si>
  <si>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</si>
  <si>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</si>
  <si>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</si>
  <si>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</si>
  <si>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</si>
  <si>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</si>
  <si>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</si>
  <si>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</si>
  <si>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</si>
  <si>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</si>
  <si>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</si>
  <si>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</si>
  <si>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</si>
  <si>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</si>
  <si>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</si>
  <si>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</si>
  <si>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</si>
  <si>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</si>
  <si>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</si>
  <si>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</si>
  <si>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</si>
  <si>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</si>
  <si>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</si>
  <si>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</si>
  <si>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</si>
  <si>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</si>
  <si>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</si>
  <si>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</si>
  <si>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</si>
  <si>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</si>
  <si>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</si>
  <si>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</si>
  <si>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</si>
  <si>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</si>
  <si>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</si>
  <si>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</si>
  <si>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</si>
  <si>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</si>
  <si>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</si>
  <si>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</si>
  <si>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</si>
  <si>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</si>
  <si>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</si>
  <si>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</si>
  <si>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</si>
  <si>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</si>
  <si>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</si>
  <si>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</si>
  <si>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</si>
  <si>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</si>
  <si>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</si>
  <si>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</si>
  <si>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</si>
  <si>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</si>
  <si>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</si>
  <si>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</si>
  <si>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</si>
  <si>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</si>
  <si>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</si>
  <si>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</si>
  <si>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</si>
  <si>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</si>
  <si>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</si>
  <si>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</si>
  <si>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</si>
  <si>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</si>
  <si>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</si>
  <si>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</si>
  <si>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</si>
  <si>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</si>
  <si>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</si>
  <si>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</si>
  <si>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</si>
  <si>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</si>
  <si>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</si>
  <si>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</si>
  <si>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</si>
  <si>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</si>
  <si>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</si>
  <si>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</si>
  <si>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</si>
  <si>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</si>
  <si>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</si>
  <si>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</si>
  <si>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</si>
  <si>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</si>
  <si>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</si>
  <si>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</si>
  <si>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</si>
  <si>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</si>
  <si>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</si>
  <si>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</si>
  <si>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</si>
  <si>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</si>
  <si>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</si>
  <si>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</si>
  <si>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</si>
  <si>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</si>
  <si>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</si>
  <si>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</si>
  <si>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</si>
  <si>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</si>
  <si>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</si>
  <si>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</si>
  <si>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</si>
  <si>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</si>
  <si>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</si>
  <si>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</si>
  <si>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</si>
  <si>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</si>
  <si>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</si>
  <si>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</si>
  <si>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</si>
  <si>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</si>
  <si>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</si>
  <si>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</si>
  <si>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</si>
  <si>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</si>
  <si>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</si>
  <si>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</si>
  <si>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</si>
  <si>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</si>
  <si>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</si>
  <si>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</si>
  <si>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</si>
  <si>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</si>
  <si>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</si>
  <si>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</si>
  <si>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</si>
  <si>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</si>
  <si>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</si>
  <si>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</si>
  <si>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</si>
  <si>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</si>
  <si>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</si>
  <si>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</si>
  <si>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</si>
  <si>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</si>
  <si>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</si>
  <si>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</si>
  <si>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</si>
  <si>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</si>
  <si>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</si>
  <si>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</si>
  <si>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</si>
  <si>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</si>
  <si>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</si>
  <si>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</si>
  <si>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</si>
  <si>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</si>
  <si>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</si>
  <si>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</si>
  <si>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</si>
  <si>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</si>
  <si>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</si>
  <si>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</si>
  <si>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</si>
  <si>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</si>
  <si>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</si>
  <si>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</si>
  <si>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</si>
  <si>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</si>
  <si>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</si>
  <si>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</si>
  <si>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</si>
  <si>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</si>
  <si>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</si>
  <si>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</si>
  <si>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</si>
  <si>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</si>
  <si>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</si>
  <si>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</si>
  <si>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</si>
  <si>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</si>
  <si>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</si>
  <si>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</si>
  <si>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</si>
  <si>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</si>
  <si>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</si>
  <si>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</si>
  <si>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</si>
  <si>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</si>
  <si>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</si>
  <si>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</si>
  <si>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</si>
  <si>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</si>
  <si>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</si>
  <si>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</si>
  <si>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</si>
  <si>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</si>
  <si>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</si>
  <si>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</si>
  <si>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</si>
  <si>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</si>
  <si>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</si>
  <si>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</si>
  <si>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</si>
  <si>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</si>
  <si>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</si>
  <si>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</si>
  <si>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</si>
  <si>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</si>
  <si>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</si>
  <si>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</si>
  <si>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</si>
  <si>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</si>
  <si>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</si>
  <si>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</si>
  <si>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</si>
  <si>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</si>
  <si>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</si>
  <si>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</si>
  <si>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</si>
  <si>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</si>
  <si>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</si>
  <si>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</si>
  <si>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</si>
  <si>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</si>
  <si>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</si>
  <si>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</si>
  <si>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</si>
  <si>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</si>
  <si>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</si>
  <si>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</si>
  <si>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</si>
  <si>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</si>
  <si>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</si>
  <si>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</si>
  <si>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</si>
  <si>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</si>
  <si>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</si>
  <si>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</si>
  <si>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</si>
  <si>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</si>
  <si>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</si>
  <si>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</si>
  <si>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</si>
  <si>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</si>
  <si>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</si>
  <si>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</si>
  <si>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</si>
  <si>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</si>
  <si>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</si>
  <si>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</si>
  <si>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</si>
  <si>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</si>
  <si>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</si>
  <si>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</si>
  <si>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</si>
  <si>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</si>
  <si>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</si>
  <si>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</si>
  <si>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</si>
  <si>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</si>
  <si>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</si>
  <si>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</si>
  <si>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</si>
  <si>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</si>
  <si>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</si>
  <si>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</si>
  <si>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</si>
  <si>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</si>
  <si>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</si>
  <si>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</si>
  <si>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</si>
  <si>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</si>
  <si>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</si>
  <si>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</si>
  <si>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</si>
  <si>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</si>
  <si>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</si>
  <si>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</si>
  <si>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</si>
  <si>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</si>
  <si>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</si>
  <si>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</si>
  <si>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</si>
  <si>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</si>
  <si>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</si>
  <si>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</si>
  <si>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</si>
  <si>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</si>
  <si>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</si>
  <si>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</si>
  <si>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</si>
  <si>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</si>
  <si>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</si>
  <si>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</si>
  <si>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</si>
  <si>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</si>
  <si>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</si>
  <si>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</si>
  <si>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</si>
  <si>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</si>
  <si>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</si>
  <si>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</si>
  <si>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</si>
  <si>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</si>
  <si>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</si>
  <si>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</si>
  <si>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</si>
  <si>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</si>
  <si>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</si>
  <si>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</si>
  <si>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</si>
  <si>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</si>
  <si>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</si>
  <si>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</si>
  <si>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</si>
  <si>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</si>
  <si>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</si>
  <si>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</si>
  <si>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</si>
  <si>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</si>
  <si>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</si>
  <si>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</si>
  <si>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</si>
  <si>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</si>
  <si>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</si>
  <si>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</si>
  <si>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</si>
  <si>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</si>
  <si>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</si>
  <si>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</si>
  <si>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</si>
  <si>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</si>
  <si>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</si>
  <si>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</si>
  <si>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</si>
  <si>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</si>
  <si>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</si>
  <si>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</si>
  <si>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</si>
  <si>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</si>
  <si>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</si>
  <si>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</si>
  <si>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</si>
  <si>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</si>
  <si>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</si>
  <si>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</si>
  <si>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</si>
  <si>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</si>
  <si>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</si>
  <si>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</si>
  <si>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</si>
  <si>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</si>
  <si>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</si>
  <si>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</si>
  <si>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</si>
  <si>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</si>
  <si>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</si>
  <si>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</si>
  <si>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</si>
  <si>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</si>
  <si>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</si>
  <si>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</si>
  <si>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</si>
  <si>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</si>
  <si>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</si>
  <si>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</si>
  <si>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</si>
  <si>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</si>
  <si>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</si>
  <si>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</si>
  <si>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</si>
  <si>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</si>
  <si>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</si>
  <si>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</si>
  <si>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</si>
  <si>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</si>
  <si>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</si>
  <si>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</si>
  <si>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</si>
  <si>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</si>
  <si>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</si>
  <si>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</si>
  <si>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</si>
  <si>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</si>
  <si>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</si>
  <si>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</si>
  <si>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</si>
  <si>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</si>
  <si>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</si>
  <si>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</si>
  <si>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</si>
  <si>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</si>
  <si>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</si>
  <si>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</si>
  <si>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</si>
  <si>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</si>
  <si>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</si>
  <si>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</si>
  <si>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</si>
  <si>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</si>
  <si>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</si>
  <si>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</si>
  <si>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</si>
  <si>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</si>
  <si>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</si>
  <si>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</si>
  <si>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</si>
  <si>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</si>
  <si>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</si>
  <si>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</si>
  <si>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</si>
  <si>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</si>
  <si>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</si>
  <si>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</si>
  <si>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</si>
  <si>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</si>
  <si>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</si>
  <si>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</si>
  <si>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</si>
  <si>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</si>
  <si>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</si>
  <si>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</si>
  <si>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</si>
  <si>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</si>
  <si>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</si>
  <si>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</si>
  <si>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</si>
  <si>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</si>
  <si>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</si>
  <si>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</si>
  <si>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</si>
  <si>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</si>
  <si>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</si>
  <si>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</si>
  <si>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</si>
  <si>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</si>
  <si>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</si>
  <si>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</si>
  <si>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</si>
  <si>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</si>
  <si>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</si>
  <si>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</si>
  <si>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</si>
  <si>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</si>
  <si>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</si>
  <si>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</si>
  <si>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</si>
  <si>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</si>
  <si>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</si>
  <si>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</si>
  <si>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</si>
  <si>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</si>
  <si>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</si>
  <si>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</si>
  <si>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</si>
  <si>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</si>
  <si>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</si>
  <si>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</si>
  <si>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</si>
  <si>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</si>
  <si>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</si>
  <si>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</si>
  <si>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</si>
  <si>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</si>
  <si>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</si>
  <si>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</si>
  <si>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</si>
  <si>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</si>
  <si>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</si>
  <si>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</si>
  <si>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</si>
  <si>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</si>
  <si>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</si>
  <si>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</si>
  <si>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</si>
  <si>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</si>
  <si>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</si>
  <si>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</si>
  <si>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</si>
  <si>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</si>
  <si>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</si>
  <si>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</si>
  <si>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</si>
  <si>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</si>
  <si>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</si>
  <si>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</si>
  <si>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</si>
  <si>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</si>
  <si>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</si>
  <si>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</si>
  <si>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</si>
  <si>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</si>
  <si>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</si>
  <si>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</si>
  <si>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</si>
  <si>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</si>
  <si>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</si>
  <si>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</si>
  <si>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</si>
  <si>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</si>
  <si>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</si>
  <si>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</si>
  <si>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</si>
  <si>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</si>
  <si>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</si>
  <si>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</si>
  <si>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</si>
  <si>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</si>
  <si>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</si>
  <si>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</si>
  <si>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</si>
  <si>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</si>
  <si>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</si>
  <si>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</si>
  <si>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</si>
  <si>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</si>
  <si>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</si>
  <si>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</si>
  <si>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</si>
  <si>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</si>
  <si>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</si>
  <si>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</si>
  <si>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</si>
  <si>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</si>
  <si>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</si>
  <si>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</si>
  <si>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</si>
  <si>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</si>
  <si>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</si>
  <si>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</si>
  <si>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</si>
  <si>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</si>
  <si>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</si>
  <si>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</si>
  <si>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</si>
  <si>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</si>
  <si>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</si>
  <si>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</si>
  <si>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</si>
  <si>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</si>
  <si>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</si>
  <si>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</si>
  <si>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</si>
  <si>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</si>
  <si>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</si>
  <si>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</si>
  <si>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</si>
  <si>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</si>
  <si>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</si>
  <si>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</si>
  <si>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</si>
  <si>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</si>
  <si>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</si>
  <si>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</si>
  <si>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</si>
  <si>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</si>
  <si>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</si>
  <si>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</si>
  <si>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</si>
  <si>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</si>
  <si>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</si>
  <si>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</si>
  <si>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</si>
  <si>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</si>
  <si>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</si>
  <si>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</si>
  <si>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</si>
  <si>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</si>
  <si>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</si>
  <si>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</si>
  <si>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</si>
  <si>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</si>
  <si>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</si>
  <si>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</si>
  <si>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</si>
  <si>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</si>
  <si>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</si>
  <si>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</si>
  <si>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</si>
  <si>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</si>
  <si>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</si>
  <si>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</si>
  <si>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</si>
  <si>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</si>
  <si>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</si>
  <si>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</si>
  <si>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</si>
  <si>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</si>
  <si>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</si>
  <si>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</si>
  <si>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</si>
  <si>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</si>
  <si>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</si>
  <si>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</si>
  <si>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</si>
  <si>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</si>
  <si>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</si>
  <si>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</si>
  <si>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</si>
  <si>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</si>
  <si>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</si>
  <si>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</si>
  <si>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</si>
  <si>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</si>
  <si>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</si>
  <si>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</si>
  <si>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</si>
  <si>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</si>
  <si>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</si>
  <si>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</si>
  <si>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</si>
  <si>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</si>
  <si>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</si>
  <si>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</si>
  <si>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</si>
  <si>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</si>
  <si>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</si>
  <si>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</si>
  <si>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</si>
  <si>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</si>
  <si>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</si>
  <si>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</si>
  <si>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</si>
  <si>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</si>
  <si>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</si>
  <si>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</si>
  <si>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</si>
  <si>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</si>
  <si>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</si>
  <si>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</si>
  <si>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</si>
  <si>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</si>
  <si>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</si>
  <si>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</si>
  <si>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</si>
  <si>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</si>
  <si>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</si>
  <si>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</si>
  <si>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</si>
  <si>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</si>
  <si>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</si>
  <si>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</si>
  <si>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</si>
  <si>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</si>
  <si>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</si>
  <si>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</si>
  <si>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</si>
  <si>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</si>
  <si>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</si>
  <si>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</si>
  <si>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</si>
  <si>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</si>
  <si>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</si>
  <si>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</si>
  <si>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</si>
  <si>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</si>
  <si>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</si>
  <si>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</si>
  <si>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</si>
  <si>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</si>
  <si>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</si>
  <si>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</si>
  <si>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</si>
  <si>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</si>
  <si>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</si>
  <si>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</si>
  <si>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</si>
  <si>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</si>
  <si>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</si>
  <si>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</si>
  <si>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</si>
  <si>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</si>
  <si>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</si>
  <si>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</si>
  <si>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</si>
  <si>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</si>
  <si>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</si>
  <si>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</si>
  <si>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</si>
  <si>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</si>
  <si>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</si>
  <si>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</si>
  <si>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</si>
  <si>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</si>
  <si>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</si>
  <si>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</si>
  <si>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</si>
  <si>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</si>
  <si>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</si>
  <si>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</si>
  <si>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</si>
  <si>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</si>
  <si>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</si>
  <si>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</si>
  <si>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</si>
  <si>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</si>
  <si>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</si>
  <si>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</si>
  <si>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</si>
  <si>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</si>
  <si>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</si>
  <si>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</si>
  <si>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</si>
  <si>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</si>
  <si>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</si>
  <si>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</si>
  <si>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</si>
  <si>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</si>
  <si>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</si>
  <si>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</si>
  <si>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</si>
  <si>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</si>
  <si>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</si>
  <si>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</si>
  <si>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</si>
  <si>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</si>
  <si>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</si>
  <si>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</si>
  <si>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</si>
  <si>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</si>
  <si>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</si>
  <si>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</si>
  <si>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</si>
  <si>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</si>
  <si>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</si>
  <si>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</si>
  <si>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</si>
  <si>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</si>
  <si>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</si>
  <si>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</si>
  <si>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</si>
  <si>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</si>
  <si>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</si>
  <si>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</si>
  <si>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</si>
  <si>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</si>
  <si>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</si>
  <si>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</si>
  <si>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</si>
  <si>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</si>
  <si>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</si>
  <si>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</si>
  <si>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</si>
  <si>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</si>
  <si>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</si>
  <si>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</si>
  <si>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</si>
  <si>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</si>
  <si>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</si>
  <si>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</si>
  <si>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</si>
  <si>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</si>
  <si>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</si>
  <si>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</si>
  <si>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</si>
  <si>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</si>
  <si>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</si>
  <si>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</si>
  <si>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</si>
  <si>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</si>
  <si>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</si>
  <si>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</si>
  <si>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</si>
  <si>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</si>
  <si>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</si>
  <si>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</si>
  <si>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</si>
  <si>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</si>
  <si>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</si>
  <si>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</si>
  <si>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</si>
  <si>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</si>
  <si>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</si>
  <si>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</si>
  <si>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</si>
  <si>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</si>
  <si>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</si>
  <si>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</si>
  <si>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</si>
  <si>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</si>
  <si>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</si>
  <si>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</si>
  <si>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</si>
  <si>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</si>
  <si>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</si>
  <si>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</si>
  <si>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</si>
  <si>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</si>
  <si>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</si>
  <si>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</si>
  <si>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</si>
  <si>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</si>
  <si>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</si>
  <si>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</si>
  <si>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</si>
  <si>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</si>
  <si>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</si>
  <si>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</si>
  <si>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</si>
  <si>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</si>
  <si>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</si>
  <si>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</si>
  <si>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</si>
  <si>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</si>
  <si>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</si>
  <si>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</si>
  <si>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</si>
  <si>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</si>
  <si>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</si>
  <si>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</si>
  <si>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</si>
  <si>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</si>
  <si>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</si>
  <si>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</si>
  <si>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</si>
  <si>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</si>
  <si>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</si>
  <si>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</si>
  <si>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</si>
  <si>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</si>
  <si>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</si>
  <si>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</si>
  <si>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</si>
  <si>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</si>
  <si>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</si>
  <si>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</si>
  <si>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</si>
  <si>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</si>
  <si>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</si>
  <si>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</si>
  <si>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</si>
  <si>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</si>
  <si>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</si>
  <si>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</si>
  <si>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</si>
  <si>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</si>
  <si>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</si>
  <si>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</si>
  <si>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</si>
  <si>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</si>
  <si>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</si>
  <si>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</si>
  <si>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</si>
  <si>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</si>
  <si>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</si>
  <si>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</si>
  <si>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</si>
  <si>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</si>
  <si>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</si>
  <si>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</si>
  <si>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</si>
  <si>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</si>
  <si>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</si>
  <si>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</si>
  <si>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</si>
  <si>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</si>
  <si>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</si>
  <si>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</si>
  <si>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</si>
  <si>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</si>
  <si>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</si>
  <si>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</si>
  <si>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</si>
  <si>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</si>
  <si>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</si>
  <si>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</si>
  <si>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</si>
  <si>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</si>
  <si>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</si>
  <si>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</si>
  <si>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</si>
  <si>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</si>
  <si>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</si>
  <si>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</si>
  <si>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</si>
  <si>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</si>
  <si>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</si>
  <si>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</si>
  <si>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</si>
  <si>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</si>
  <si>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</si>
  <si>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</si>
  <si>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</si>
  <si>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</si>
  <si>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</si>
  <si>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</si>
  <si>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</si>
  <si>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</si>
  <si>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</si>
  <si>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</si>
  <si>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</si>
  <si>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</si>
  <si>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</si>
  <si>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</si>
  <si>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</si>
  <si>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</si>
  <si>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</si>
  <si>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</si>
  <si>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</si>
  <si>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</si>
  <si>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</si>
  <si>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</si>
  <si>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</si>
  <si>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</si>
  <si>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</si>
  <si>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</si>
  <si>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</si>
  <si>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</si>
  <si>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</si>
  <si>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</si>
  <si>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</si>
  <si>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</si>
  <si>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</si>
  <si>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</si>
  <si>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</si>
  <si>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</si>
  <si>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</si>
  <si>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</si>
  <si>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</si>
  <si>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</si>
  <si>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</si>
  <si>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</si>
  <si>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</si>
  <si>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</si>
  <si>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</si>
  <si>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</si>
  <si>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</si>
  <si>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</si>
  <si>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</si>
  <si>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</si>
  <si>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</si>
  <si>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</si>
  <si>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</si>
  <si>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</si>
  <si>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</si>
  <si>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</si>
  <si>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</si>
  <si>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</si>
  <si>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</si>
  <si>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</si>
  <si>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</si>
  <si>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</si>
  <si>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</si>
  <si>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</si>
  <si>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</si>
  <si>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</si>
  <si>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</si>
  <si>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</si>
  <si>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</si>
  <si>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</si>
  <si>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</si>
  <si>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</si>
  <si>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</si>
  <si>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</si>
  <si>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</si>
  <si>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</si>
  <si>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</si>
  <si>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</si>
  <si>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</si>
  <si>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</si>
  <si>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</si>
  <si>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</si>
  <si>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</si>
  <si>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</si>
  <si>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</si>
  <si>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</si>
  <si>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</si>
  <si>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</si>
  <si>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</si>
  <si>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</si>
  <si>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</si>
  <si>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</si>
  <si>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</si>
  <si>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</si>
  <si>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</si>
  <si>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</si>
  <si>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</si>
  <si>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</si>
  <si>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</si>
  <si>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</si>
  <si>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</si>
  <si>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</si>
  <si>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</si>
  <si>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</si>
  <si>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</si>
  <si>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</si>
  <si>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</si>
  <si>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</si>
  <si>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</si>
  <si>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</si>
  <si>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</si>
  <si>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</si>
  <si>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</si>
  <si>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</si>
  <si>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</si>
  <si>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</si>
  <si>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</si>
  <si>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</si>
  <si>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</si>
  <si>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</si>
  <si>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</si>
  <si>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</si>
  <si>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</si>
  <si>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</si>
  <si>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</si>
  <si>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</si>
  <si>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</si>
  <si>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</si>
  <si>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</si>
  <si>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</si>
  <si>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</si>
  <si>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</si>
  <si>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</si>
  <si>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</si>
  <si>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</si>
  <si>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</si>
  <si>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</si>
  <si>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</si>
  <si>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</si>
  <si>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</si>
  <si>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</si>
  <si>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</si>
  <si>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</si>
  <si>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</si>
  <si>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</si>
  <si>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</si>
  <si>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</si>
  <si>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</si>
  <si>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</si>
  <si>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</si>
  <si>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</si>
  <si>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</si>
  <si>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</si>
  <si>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</si>
  <si>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</si>
  <si>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</si>
  <si>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</si>
  <si>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</si>
  <si>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</si>
  <si>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</si>
  <si>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</si>
  <si>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</si>
  <si>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</si>
  <si>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</si>
  <si>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</si>
  <si>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</si>
  <si>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</si>
  <si>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</si>
  <si>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</si>
  <si>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</si>
  <si>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</si>
  <si>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</si>
  <si>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</si>
  <si>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</si>
  <si>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</si>
  <si>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</si>
  <si>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</si>
  <si>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</si>
  <si>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</si>
  <si>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</si>
  <si>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</si>
  <si>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</si>
  <si>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</si>
  <si>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</si>
  <si>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</si>
  <si>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</si>
  <si>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</si>
  <si>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</si>
  <si>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</si>
  <si>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</si>
  <si>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</si>
  <si>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</si>
  <si>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</si>
  <si>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</si>
  <si>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</si>
  <si>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</si>
  <si>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</si>
  <si>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</si>
  <si>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</si>
  <si>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</si>
  <si>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</si>
  <si>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</si>
  <si>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</si>
  <si>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</si>
  <si>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</si>
  <si>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</si>
  <si>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</si>
  <si>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</si>
  <si>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</si>
  <si>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</si>
  <si>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</si>
  <si>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</si>
  <si>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</si>
  <si>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</si>
  <si>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</si>
  <si>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</si>
  <si>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</si>
  <si>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</si>
  <si>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</si>
  <si>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</si>
  <si>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</si>
  <si>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</si>
  <si>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</si>
  <si>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</si>
  <si>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</si>
  <si>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</si>
  <si>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</si>
  <si>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</si>
  <si>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</si>
  <si>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</si>
  <si>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</si>
  <si>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</si>
  <si>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</si>
  <si>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</si>
  <si>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</si>
  <si>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</si>
  <si>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</si>
  <si>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</si>
  <si>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</si>
  <si>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</si>
  <si>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</si>
  <si>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</si>
  <si>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</si>
  <si>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</si>
  <si>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</si>
  <si>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</si>
  <si>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</si>
  <si>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</si>
  <si>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</si>
  <si>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</si>
  <si>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</si>
  <si>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</si>
  <si>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</si>
  <si>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</si>
  <si>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</si>
  <si>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</si>
  <si>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</si>
  <si>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</si>
  <si>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</si>
  <si>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</si>
  <si>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</si>
  <si>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</si>
  <si>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</si>
  <si>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</si>
  <si>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</si>
  <si>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</si>
  <si>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</si>
  <si>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</si>
  <si>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</si>
  <si>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</si>
  <si>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</si>
  <si>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</si>
  <si>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</si>
  <si>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</si>
  <si>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</si>
  <si>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</si>
  <si>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</si>
  <si>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</si>
  <si>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</si>
  <si>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</si>
  <si>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</si>
  <si>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</si>
  <si>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</si>
  <si>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</si>
  <si>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</si>
  <si>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</si>
  <si>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</si>
  <si>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</si>
  <si>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</si>
  <si>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</si>
  <si>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</si>
  <si>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</si>
  <si>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</si>
  <si>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</si>
  <si>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</si>
  <si>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</si>
  <si>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</si>
  <si>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</si>
  <si>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</si>
  <si>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</si>
  <si>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</si>
  <si>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</si>
  <si>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</si>
  <si>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</si>
  <si>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</si>
  <si>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</si>
  <si>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</si>
  <si>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</si>
  <si>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</si>
  <si>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</si>
  <si>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</si>
  <si>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</si>
  <si>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</si>
  <si>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</si>
  <si>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</si>
  <si>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</si>
  <si>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</si>
  <si>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</si>
  <si>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</si>
  <si>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</si>
  <si>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</si>
  <si>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</si>
  <si>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</si>
  <si>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</si>
  <si>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</si>
  <si>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</si>
  <si>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</si>
  <si>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</si>
  <si>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</si>
  <si>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</si>
  <si>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</si>
  <si>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</si>
  <si>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</si>
  <si>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</si>
  <si>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</si>
  <si>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</si>
  <si>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</si>
  <si>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</si>
  <si>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</si>
  <si>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</si>
  <si>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</si>
  <si>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</si>
  <si>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</si>
  <si>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</si>
  <si>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</si>
  <si>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</si>
  <si>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</si>
  <si>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</si>
  <si>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</si>
  <si>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</si>
  <si>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</si>
  <si>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</si>
  <si>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</si>
  <si>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</si>
  <si>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</si>
  <si>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</si>
  <si>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</si>
  <si>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</si>
  <si>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</si>
  <si>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</si>
  <si>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</si>
  <si>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</si>
  <si>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</si>
  <si>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</si>
  <si>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</si>
  <si>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</si>
  <si>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</si>
  <si>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</si>
  <si>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</si>
  <si>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</si>
  <si>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</si>
  <si>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</si>
  <si>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</si>
  <si>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</si>
  <si>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</si>
  <si>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</si>
  <si>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</si>
  <si>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</si>
  <si>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</si>
  <si>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</si>
  <si>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</si>
  <si>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</si>
  <si>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</si>
  <si>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</si>
  <si>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</si>
  <si>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</si>
  <si>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</si>
  <si>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</si>
  <si>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</si>
  <si>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</si>
  <si>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</si>
  <si>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</si>
  <si>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</si>
  <si>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</si>
  <si>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</si>
  <si>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</si>
  <si>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</si>
  <si>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</si>
  <si>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</si>
  <si>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</si>
  <si>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</si>
  <si>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</si>
  <si>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</si>
  <si>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</si>
  <si>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</si>
  <si>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</si>
  <si>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</si>
  <si>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</si>
  <si>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</si>
  <si>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</si>
  <si>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</si>
  <si>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</si>
  <si>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</si>
  <si>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</si>
  <si>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</si>
  <si>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</si>
  <si>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</si>
  <si>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</si>
  <si>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</si>
  <si>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</si>
  <si>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</si>
  <si>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</si>
  <si>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</si>
  <si>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</si>
  <si>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</si>
  <si>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</si>
  <si>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</si>
  <si>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</si>
  <si>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</si>
  <si>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</si>
  <si>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</si>
  <si>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</si>
  <si>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</si>
  <si>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</si>
  <si>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</si>
  <si>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</si>
  <si>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</si>
  <si>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</si>
  <si>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</si>
  <si>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</si>
  <si>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</si>
  <si>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</si>
  <si>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</si>
  <si>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</si>
  <si>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</si>
  <si>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</si>
  <si>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</si>
  <si>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</si>
  <si>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</si>
  <si>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</si>
  <si>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</si>
  <si>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</si>
  <si>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</si>
  <si>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</si>
  <si>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</si>
  <si>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</si>
  <si>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</si>
  <si>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</si>
  <si>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</si>
  <si>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</si>
  <si>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</si>
  <si>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</si>
  <si>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</si>
  <si>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</si>
  <si>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</si>
  <si>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</si>
  <si>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</si>
  <si>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</si>
  <si>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</si>
  <si>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</si>
  <si>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</si>
  <si>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</si>
  <si>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</si>
  <si>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</si>
  <si>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</si>
  <si>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</si>
  <si>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</si>
  <si>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</si>
  <si>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</si>
  <si>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</si>
  <si>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</si>
  <si>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</si>
  <si>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</si>
  <si>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</si>
  <si>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</si>
  <si>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</si>
  <si>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</si>
  <si>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</si>
  <si>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</si>
  <si>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</si>
  <si>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</si>
  <si>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</si>
  <si>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</si>
  <si>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</si>
  <si>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</si>
  <si>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</si>
  <si>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</si>
  <si>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</si>
  <si>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</si>
  <si>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</si>
  <si>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</si>
  <si>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</si>
  <si>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</si>
  <si>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</si>
  <si>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</si>
  <si>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</si>
  <si>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</si>
  <si>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</si>
  <si>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</si>
  <si>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</si>
  <si>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</si>
  <si>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</si>
  <si>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</si>
  <si>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</si>
  <si>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</si>
  <si>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</si>
  <si>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</si>
  <si>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</si>
  <si>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</si>
  <si>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</si>
  <si>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</si>
  <si>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</si>
  <si>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</si>
  <si>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</si>
  <si>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</si>
  <si>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</si>
  <si>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</si>
  <si>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</si>
  <si>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</si>
  <si>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</si>
  <si>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</si>
  <si>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</si>
  <si>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</si>
  <si>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</si>
  <si>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</si>
  <si>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</si>
  <si>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</si>
  <si>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</si>
  <si>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</si>
  <si>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</si>
  <si>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</si>
  <si>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</si>
  <si>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</si>
  <si>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</si>
  <si>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</si>
  <si>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</si>
  <si>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</si>
  <si>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</si>
  <si>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</si>
  <si>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</si>
  <si>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</si>
  <si>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</si>
  <si>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</si>
  <si>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</si>
  <si>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</si>
  <si>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</si>
  <si>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</si>
  <si>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</si>
  <si>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</si>
  <si>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</si>
  <si>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</si>
  <si>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</si>
  <si>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</si>
  <si>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</si>
  <si>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</si>
  <si>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</si>
  <si>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</si>
  <si>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</si>
  <si>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</si>
  <si>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</si>
  <si>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</si>
  <si>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</si>
  <si>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</si>
  <si>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</si>
  <si>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</si>
  <si>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</si>
  <si>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</si>
  <si>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</si>
  <si>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</si>
  <si>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</si>
  <si>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</si>
  <si>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</si>
  <si>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</si>
  <si>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</si>
  <si>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</si>
  <si>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</si>
  <si>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</si>
  <si>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</si>
  <si>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</si>
  <si>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</si>
  <si>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</si>
  <si>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</si>
  <si>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</si>
  <si>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</si>
  <si>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</si>
  <si>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</si>
  <si>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</si>
  <si>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</si>
  <si>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</si>
  <si>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</si>
  <si>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</si>
  <si>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</si>
  <si>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</si>
  <si>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</si>
  <si>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</si>
  <si>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</si>
  <si>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</si>
  <si>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</si>
  <si>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</si>
  <si>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</si>
  <si>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</si>
  <si>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</si>
  <si>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</si>
  <si>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</si>
  <si>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</si>
  <si>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</si>
  <si>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</si>
  <si>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</si>
  <si>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</si>
  <si>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</si>
  <si>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</si>
  <si>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</si>
  <si>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</si>
  <si>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</si>
  <si>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</si>
  <si>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</si>
  <si>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</si>
  <si>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</si>
  <si>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</si>
  <si>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</si>
  <si>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</si>
  <si>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</si>
  <si>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</si>
  <si>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</si>
  <si>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</si>
  <si>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</si>
  <si>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</si>
  <si>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</si>
  <si>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</si>
  <si>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</si>
  <si>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</si>
  <si>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</si>
  <si>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</si>
  <si>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</si>
  <si>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</si>
  <si>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</si>
  <si>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</si>
  <si>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</si>
  <si>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</si>
  <si>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</si>
  <si>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</si>
  <si>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</si>
  <si>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</si>
  <si>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</si>
  <si>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</si>
  <si>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</si>
  <si>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</si>
  <si>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</si>
  <si>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</si>
  <si>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</si>
  <si>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</si>
  <si>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</si>
  <si>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</si>
  <si>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</si>
  <si>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</si>
  <si>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</si>
  <si>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</si>
  <si>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</si>
  <si>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</si>
  <si>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</si>
  <si>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</si>
  <si>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</si>
  <si>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</si>
  <si>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</si>
  <si>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</si>
  <si>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</si>
  <si>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</si>
  <si>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</si>
  <si>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</si>
  <si>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</si>
  <si>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</si>
  <si>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</si>
  <si>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</si>
  <si>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</si>
  <si>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</si>
  <si>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</si>
  <si>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</si>
  <si>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</si>
  <si>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</si>
  <si>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</si>
  <si>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</si>
  <si>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</si>
  <si>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</si>
  <si>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</si>
  <si>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</si>
  <si>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</si>
  <si>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</si>
  <si>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</si>
  <si>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</si>
  <si>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</si>
  <si>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</si>
  <si>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</si>
  <si>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</si>
  <si>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</si>
  <si>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</si>
  <si>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</si>
  <si>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</si>
  <si>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</si>
  <si>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</si>
  <si>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</si>
  <si>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</si>
  <si>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</si>
  <si>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</si>
  <si>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</si>
  <si>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</si>
  <si>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</si>
  <si>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</si>
  <si>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</si>
  <si>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</si>
  <si>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</si>
  <si>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</si>
  <si>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</si>
  <si>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</si>
  <si>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</si>
  <si>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</si>
  <si>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</si>
  <si>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</si>
  <si>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</si>
  <si>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</si>
  <si>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</si>
  <si>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</si>
  <si>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</si>
  <si>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</si>
  <si>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</si>
  <si>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</si>
  <si>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</si>
  <si>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</si>
  <si>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</si>
  <si>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</si>
  <si>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</si>
  <si>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</si>
  <si>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</si>
  <si>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</si>
  <si>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</si>
  <si>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</si>
  <si>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</si>
  <si>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</si>
  <si>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</si>
  <si>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</si>
  <si>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</si>
  <si>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</si>
  <si>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</si>
  <si>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</si>
  <si>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</si>
  <si>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</si>
  <si>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</si>
  <si>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</si>
  <si>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</si>
  <si>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</si>
  <si>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</si>
  <si>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</si>
  <si>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</si>
  <si>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</si>
  <si>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</si>
  <si>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</si>
  <si>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</si>
  <si>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</si>
  <si>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</si>
  <si>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</si>
  <si>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</si>
  <si>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</si>
  <si>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</si>
  <si>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</si>
  <si>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</si>
  <si>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</si>
  <si>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</si>
  <si>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</si>
  <si>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</si>
  <si>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</si>
  <si>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</si>
  <si>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</si>
  <si>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</si>
  <si>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</si>
  <si>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</si>
  <si>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</si>
  <si>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</si>
  <si>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</si>
  <si>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</si>
  <si>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</si>
  <si>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</si>
  <si>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</si>
  <si>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</si>
  <si>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</si>
  <si>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</si>
  <si>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</si>
  <si>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</si>
  <si>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</si>
  <si>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</si>
  <si>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</si>
  <si>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</si>
  <si>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</si>
  <si>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</si>
  <si>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</si>
  <si>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</si>
  <si>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</si>
  <si>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</si>
  <si>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</si>
  <si>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</si>
  <si>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</si>
  <si>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</si>
  <si>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</si>
  <si>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</si>
  <si>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</si>
  <si>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</si>
  <si>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</si>
  <si>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</si>
  <si>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</si>
  <si>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</si>
  <si>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</si>
  <si>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</si>
  <si>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</si>
  <si>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</si>
  <si>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</si>
  <si>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</si>
  <si>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</si>
  <si>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</si>
  <si>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</si>
  <si>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</si>
  <si>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</si>
  <si>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</si>
  <si>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</si>
  <si>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</si>
  <si>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</si>
  <si>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</si>
  <si>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</si>
  <si>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</si>
  <si>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</si>
  <si>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</si>
  <si>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</si>
  <si>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</si>
  <si>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</si>
  <si>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</si>
  <si>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</si>
  <si>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</si>
  <si>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</si>
  <si>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</si>
  <si>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</si>
  <si>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</si>
  <si>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</si>
  <si>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</si>
  <si>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</si>
  <si>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</si>
  <si>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</si>
  <si>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</si>
  <si>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</si>
  <si>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</si>
  <si>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</si>
  <si>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</si>
  <si>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</si>
  <si>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</si>
  <si>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</si>
  <si>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</si>
  <si>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</si>
  <si>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</si>
  <si>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</si>
  <si>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</si>
  <si>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</si>
  <si>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</si>
  <si>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</si>
  <si>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</si>
  <si>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</si>
  <si>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</si>
  <si>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</si>
  <si>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</si>
  <si>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</si>
  <si>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</si>
  <si>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</si>
  <si>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</si>
  <si>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</si>
  <si>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</si>
  <si>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</si>
  <si>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</si>
  <si>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</si>
  <si>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</si>
  <si>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</si>
  <si>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</si>
  <si>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</si>
  <si>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</si>
  <si>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</si>
  <si>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</si>
  <si>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</si>
  <si>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</si>
  <si>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</si>
  <si>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</si>
  <si>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</si>
  <si>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</si>
  <si>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</si>
  <si>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</si>
  <si>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</si>
  <si>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</si>
  <si>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</si>
  <si>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</si>
  <si>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</si>
  <si>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</si>
  <si>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</si>
  <si>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</si>
  <si>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</si>
  <si>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</si>
  <si>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</si>
  <si>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</si>
  <si>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</si>
  <si>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</si>
  <si>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</si>
  <si>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</si>
  <si>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</si>
  <si>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</si>
  <si>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</si>
  <si>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</si>
  <si>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</si>
  <si>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</si>
  <si>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</si>
  <si>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</si>
  <si>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</si>
  <si>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</si>
  <si>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</si>
  <si>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</si>
  <si>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</si>
  <si>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</si>
  <si>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</si>
  <si>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</si>
  <si>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</si>
  <si>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</si>
  <si>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</si>
  <si>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</si>
  <si>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</si>
  <si>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</si>
  <si>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</si>
  <si>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</si>
  <si>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</si>
  <si>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</si>
  <si>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</si>
  <si>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</si>
  <si>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</si>
  <si>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</si>
  <si>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</si>
  <si>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</si>
  <si>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</si>
  <si>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</si>
  <si>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</si>
  <si>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</si>
  <si>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</si>
  <si>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</si>
  <si>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</si>
  <si>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</si>
  <si>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</si>
  <si>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</si>
  <si>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</si>
  <si>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</si>
  <si>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</si>
  <si>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</si>
  <si>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</si>
  <si>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</si>
  <si>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</si>
  <si>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</si>
  <si>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</si>
  <si>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</si>
  <si>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</si>
  <si>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</si>
  <si>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</si>
  <si>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</si>
  <si>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</si>
  <si>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</si>
  <si>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</si>
  <si>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</si>
  <si>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</si>
  <si>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</si>
  <si>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</si>
  <si>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</si>
  <si>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</si>
  <si>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</si>
  <si>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</si>
  <si>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</si>
  <si>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</si>
  <si>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</si>
  <si>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</si>
  <si>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</si>
  <si>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</si>
  <si>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</si>
  <si>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</si>
  <si>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</si>
  <si>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</si>
  <si>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</si>
  <si>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</si>
  <si>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</si>
  <si>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</si>
  <si>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</si>
  <si>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</si>
  <si>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</si>
  <si>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</si>
  <si>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</si>
  <si>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</si>
  <si>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</si>
  <si>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</si>
  <si>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</si>
  <si>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</si>
  <si>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</si>
  <si>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</si>
  <si>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</si>
  <si>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</si>
  <si>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</si>
  <si>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</si>
  <si>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</si>
  <si>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</si>
  <si>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</si>
  <si>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</si>
  <si>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</si>
  <si>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</si>
  <si>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</si>
  <si>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</si>
  <si>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</si>
  <si>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</si>
  <si>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</si>
  <si>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</si>
  <si>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</si>
  <si>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</si>
  <si>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</si>
  <si>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</si>
  <si>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</si>
  <si>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</si>
  <si>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</si>
  <si>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</si>
  <si>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</si>
  <si>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</si>
  <si>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</si>
  <si>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</si>
  <si>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</si>
  <si>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</si>
  <si>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</si>
  <si>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</si>
  <si>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</si>
  <si>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</si>
  <si>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</si>
  <si>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</si>
  <si>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</si>
  <si>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</si>
  <si>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</si>
  <si>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</si>
  <si>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</si>
  <si>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</si>
  <si>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</si>
  <si>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</si>
  <si>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</si>
  <si>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</si>
  <si>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</si>
  <si>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</si>
  <si>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</si>
  <si>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</si>
  <si>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</si>
  <si>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</si>
  <si>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</si>
  <si>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</si>
  <si>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</si>
  <si>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</si>
  <si>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</si>
  <si>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</si>
  <si>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</si>
  <si>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</si>
  <si>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</si>
  <si>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</si>
  <si>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</si>
  <si>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</si>
  <si>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</si>
  <si>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</si>
  <si>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</si>
  <si>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</si>
  <si>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</si>
  <si>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</si>
  <si>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</si>
  <si>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</si>
  <si>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</si>
  <si>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</si>
  <si>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</si>
  <si>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</si>
  <si>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</si>
  <si>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</si>
  <si>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</si>
  <si>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</si>
  <si>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</si>
  <si>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</si>
  <si>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</si>
  <si>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</si>
  <si>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</si>
  <si>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</si>
  <si>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</si>
  <si>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</si>
  <si>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</si>
  <si>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</si>
  <si>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</si>
  <si>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</si>
  <si>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</si>
  <si>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</si>
  <si>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</si>
  <si>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</si>
  <si>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</si>
  <si>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</si>
  <si>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</si>
  <si>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</si>
  <si>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</si>
  <si>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</si>
  <si>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</si>
  <si>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</si>
  <si>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</si>
  <si>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</si>
  <si>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</si>
  <si>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</si>
  <si>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</si>
  <si>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</si>
  <si>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</si>
  <si>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</si>
  <si>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</si>
  <si>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</si>
  <si>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</si>
  <si>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</si>
  <si>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</si>
  <si>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</si>
  <si>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</si>
  <si>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</si>
  <si>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</si>
  <si>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</si>
  <si>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</si>
  <si>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</si>
  <si>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</si>
  <si>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</si>
  <si>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</si>
  <si>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</si>
  <si>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</si>
  <si>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</si>
  <si>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</si>
  <si>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</si>
  <si>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</si>
  <si>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</si>
  <si>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</si>
  <si>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</si>
  <si>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</si>
  <si>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</si>
  <si>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</si>
  <si>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</si>
  <si>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</si>
  <si>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</si>
  <si>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</si>
  <si>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</si>
  <si>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</si>
  <si>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</si>
  <si>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</si>
  <si>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</si>
  <si>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</si>
  <si>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</si>
  <si>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</si>
  <si>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</si>
  <si>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</si>
  <si>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</si>
  <si>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</si>
  <si>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</si>
  <si>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</si>
  <si>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</si>
  <si>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</si>
  <si>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</si>
  <si>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</si>
  <si>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</si>
  <si>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</si>
  <si>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</si>
  <si>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</si>
  <si>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</si>
  <si>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</si>
  <si>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</si>
  <si>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</si>
  <si>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</si>
  <si>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</si>
  <si>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</si>
  <si>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</si>
  <si>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</si>
  <si>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</si>
  <si>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</si>
  <si>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</si>
  <si>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</si>
  <si>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</si>
  <si>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</si>
  <si>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</si>
  <si>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</si>
  <si>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</si>
  <si>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</si>
  <si>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</si>
  <si>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</si>
  <si>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</si>
  <si>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</si>
  <si>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</si>
  <si>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</si>
  <si>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</si>
  <si>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</si>
  <si>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</si>
  <si>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</si>
  <si>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</si>
  <si>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</si>
  <si>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</si>
  <si>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</si>
  <si>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</si>
  <si>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</si>
  <si>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</si>
  <si>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</si>
  <si>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</si>
  <si>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</si>
  <si>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</si>
  <si>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</si>
  <si>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</si>
  <si>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</si>
  <si>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</si>
  <si>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</si>
  <si>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</si>
  <si>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</si>
  <si>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</si>
  <si>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</si>
  <si>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</si>
  <si>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</si>
  <si>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</si>
  <si>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</si>
  <si>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</si>
  <si>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</si>
  <si>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</si>
  <si>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</si>
  <si>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</si>
  <si>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</si>
  <si>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</si>
  <si>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</si>
  <si>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</si>
  <si>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</si>
  <si>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</si>
  <si>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</si>
  <si>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</si>
  <si>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</si>
  <si>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</si>
  <si>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</si>
  <si>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</si>
  <si>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</si>
  <si>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</si>
  <si>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</si>
  <si>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</si>
  <si>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</si>
  <si>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</si>
  <si>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</si>
  <si>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</si>
  <si>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</si>
  <si>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</si>
  <si>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</si>
  <si>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</si>
  <si>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</si>
  <si>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</si>
  <si>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</si>
  <si>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</si>
  <si>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</si>
  <si>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</si>
  <si>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</si>
  <si>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</si>
  <si>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</si>
  <si>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</si>
  <si>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</si>
  <si>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</si>
  <si>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</si>
  <si>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</si>
  <si>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</si>
  <si>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</si>
  <si>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</si>
  <si>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</si>
  <si>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</si>
  <si>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</si>
  <si>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</si>
  <si>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</si>
  <si>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</si>
  <si>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</si>
  <si>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</si>
  <si>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</si>
  <si>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</si>
  <si>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</si>
  <si>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</si>
  <si>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</si>
  <si>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</si>
  <si>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</si>
  <si>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</si>
  <si>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</si>
  <si>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</si>
  <si>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</si>
  <si>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</si>
  <si>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</si>
  <si>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</si>
  <si>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</si>
  <si>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</si>
  <si>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</si>
  <si>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</si>
  <si>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</si>
  <si>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</si>
  <si>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</si>
  <si>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</si>
  <si>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</si>
  <si>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</si>
  <si>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</si>
  <si>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</si>
  <si>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</si>
  <si>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</si>
  <si>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</si>
  <si>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</si>
  <si>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</si>
  <si>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</si>
  <si>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</si>
  <si>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</si>
  <si>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</si>
  <si>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</si>
  <si>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</si>
  <si>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</si>
  <si>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</si>
  <si>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</si>
  <si>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</si>
  <si>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</si>
  <si>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</si>
  <si>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</si>
  <si>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</si>
  <si>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</si>
  <si>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</si>
  <si>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</si>
  <si>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</si>
  <si>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</si>
  <si>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</si>
  <si>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</si>
  <si>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</si>
  <si>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</si>
  <si>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</si>
  <si>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</si>
  <si>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</si>
  <si>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</si>
  <si>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</si>
  <si>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</si>
  <si>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</si>
  <si>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</si>
  <si>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</si>
  <si>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</si>
  <si>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</si>
  <si>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</si>
  <si>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</si>
  <si>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</si>
  <si>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</si>
  <si>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</si>
  <si>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</si>
  <si>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</si>
  <si>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</si>
  <si>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</si>
  <si>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</si>
  <si>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</si>
  <si>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</si>
  <si>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</si>
  <si>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</si>
  <si>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</si>
  <si>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</si>
  <si>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</si>
  <si>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</si>
  <si>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</si>
  <si>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</si>
  <si>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</si>
  <si>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</si>
  <si>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</si>
  <si>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</si>
  <si>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</si>
  <si>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</si>
  <si>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</si>
  <si>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</si>
  <si>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</si>
  <si>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</si>
  <si>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</si>
  <si>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</si>
  <si>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</si>
  <si>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</si>
  <si>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</si>
  <si>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</si>
  <si>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</si>
  <si>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</si>
  <si>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</si>
  <si>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</si>
  <si>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</si>
  <si>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</si>
  <si>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</si>
  <si>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</si>
  <si>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</si>
  <si>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</si>
  <si>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</si>
  <si>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</si>
  <si>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</si>
  <si>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</si>
  <si>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</si>
  <si>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</si>
  <si>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</si>
  <si>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</si>
  <si>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</si>
  <si>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</si>
  <si>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</si>
  <si>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</si>
  <si>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</si>
  <si>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</si>
  <si>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</si>
  <si>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</si>
  <si>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</si>
  <si>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</si>
  <si>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</si>
  <si>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</si>
  <si>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</si>
  <si>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</si>
  <si>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</si>
  <si>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</si>
  <si>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</si>
  <si>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</si>
  <si>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</si>
  <si>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</si>
  <si>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</si>
  <si>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</si>
  <si>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</si>
  <si>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</si>
  <si>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</si>
  <si>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</si>
  <si>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</si>
  <si>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</si>
  <si>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</si>
  <si>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</si>
  <si>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</si>
  <si>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</si>
  <si>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</si>
  <si>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</si>
  <si>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</si>
  <si>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</si>
  <si>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</si>
  <si>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</si>
  <si>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</si>
  <si>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</si>
  <si>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</si>
  <si>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</si>
  <si>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</si>
  <si>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</si>
  <si>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</si>
  <si>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</si>
  <si>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</si>
  <si>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</si>
  <si>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</si>
  <si>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</si>
  <si>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</si>
  <si>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</si>
  <si>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</si>
  <si>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</si>
  <si>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</si>
  <si>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</si>
  <si>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</si>
  <si>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</si>
  <si>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</si>
  <si>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</si>
  <si>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</si>
  <si>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</si>
  <si>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</si>
  <si>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</si>
  <si>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</si>
  <si>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</si>
  <si>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</si>
  <si>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</si>
  <si>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</si>
  <si>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</si>
  <si>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</si>
  <si>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</si>
  <si>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</si>
  <si>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</si>
  <si>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</si>
  <si>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</si>
  <si>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</si>
  <si>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</si>
  <si>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</si>
  <si>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</si>
  <si>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</si>
  <si>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</si>
  <si>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</si>
  <si>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</si>
  <si>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</si>
  <si>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</si>
  <si>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</si>
  <si>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</si>
  <si>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</si>
  <si>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</si>
  <si>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</si>
  <si>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</si>
  <si>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</si>
  <si>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</si>
  <si>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</si>
  <si>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</si>
  <si>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</si>
  <si>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</si>
  <si>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</si>
  <si>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</si>
  <si>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</si>
  <si>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</si>
  <si>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</si>
  <si>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</si>
  <si>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</si>
  <si>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</si>
  <si>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</si>
  <si>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</si>
  <si>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</si>
  <si>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</si>
  <si>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</si>
  <si>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</si>
  <si>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</si>
  <si>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</si>
  <si>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</si>
  <si>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</si>
  <si>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</si>
  <si>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</si>
  <si>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</si>
  <si>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</si>
  <si>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</si>
  <si>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</si>
  <si>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</si>
  <si>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</si>
  <si>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</si>
  <si>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</si>
  <si>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</si>
  <si>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</si>
  <si>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</si>
  <si>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</si>
  <si>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</si>
  <si>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</si>
  <si>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</si>
  <si>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</si>
  <si>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</si>
  <si>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</si>
  <si>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</si>
  <si>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</si>
  <si>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</si>
  <si>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</si>
  <si>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</si>
  <si>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</si>
  <si>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</si>
  <si>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</si>
  <si>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</si>
  <si>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</si>
  <si>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</si>
  <si>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</si>
  <si>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</si>
  <si>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</si>
  <si>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</si>
  <si>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</si>
  <si>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</si>
  <si>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</si>
  <si>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</si>
  <si>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</si>
  <si>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</si>
  <si>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</si>
  <si>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</si>
  <si>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PCM-20251101-00001785</t>
  </si>
  <si>
    <t xml:space="preserve">Major </t>
  </si>
  <si>
    <t>NR Cell Unavailable at RIY0448-P2_SRAN @ Sceco // Flapping EM team checking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</si>
  <si>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</si>
  <si>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</si>
  <si>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</si>
  <si>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</si>
  <si>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</si>
  <si>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</si>
  <si>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PCM-20251101-00001738</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</si>
  <si>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</si>
  <si>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</si>
  <si>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</si>
  <si>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</si>
  <si>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</si>
  <si>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</si>
  <si>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</si>
  <si>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</si>
  <si>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30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</si>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</sst>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xf numFmtId="0" fontId="9" fillId="9" borderId="14"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2" totalsRowShown="0" headerRowDxfId="48" dataDxfId="47" headerRowBorderDxfId="45" tableBorderDxfId="46" totalsRowBorderDxfId="44">
  <autoFilter ref="A1:L1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7" totalsRowShown="0" headerRowDxfId="15" dataDxfId="14" headerRowBorderDxfId="12" tableBorderDxfId="13">
  <autoFilter ref="A1:L1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299.94886909722118</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45962.897295023147</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45962.897295023147</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45962.897295023147</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45962.897295023147</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45962.897295023147</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45962.897295023147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45962.897295023147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45962.897295023147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45962.897295023147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45962.897295023147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45962.897295023147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45962.897295023147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45962.897295023147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45962.897295023147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45962.897295023147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45962.897295023147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45962.897295023147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45962.897295023147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45962.897295023147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45962.897295023147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45962.897295023147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45962.897295023147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45962.897295023147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45962.897295023147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45962.897295023147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45962.897295023147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45962.897295023147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45962.897295023147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45962.897295023147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45962.897295023147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45962.897295023147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45962.897295023147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45962.897295023147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45962.897295023147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45962.897295023147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45962.897295023147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45962.897295023147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45962.897295023147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45962.897295023147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45962.897295023147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45962.897295023147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45962.897295023147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45962.897295023147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45962.897295023147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45962.897295023147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45962.897295023147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45962.897295023147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45962.897295023147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45962.897295023147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45962.897295023147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45962.897295023147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45962.897295023147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45962.897295023147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45962.897295023147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45962.897295023147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45962.897295023147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45962.897295023147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45962.897295023147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45962.897295023147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45962.897295023147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45962.897295023147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45962.897295023147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45962.897295023147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45962.897295023147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45962.897295023147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45962.897295023147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45962.897295023147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45962.897295023147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45962.897295023147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45962.897295023147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45962.897295023147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45962.897295023147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45962.897295023147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45962.897295023147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45962.897295023147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45962.897295023147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45962.897295023147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45962.897295023147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45962.897295023147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45962.897295023147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45962.897295023147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45962.897295023147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45962.897295023147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45962.897295023147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45962.897295023147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45962.897295023147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45962.897295023147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45962.897295023147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45962.897295023147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45962.897295023147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45962.897295023147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45962.897295023147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45962.897295023147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45962.897295023147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45962.897295023147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45962.897295023147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45962.897295023147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45962.897295023147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45962.897295023147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45962.897295023147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45962.897295023147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45962.897295023147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45962.897295023147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45962.897295023147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45962.897295023147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45962.897295023147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45962.897295023147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45962.897295023147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45962.897295023147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45962.897295023147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45962.897295023147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45962.897295023147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45962.897295023147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45962.897295023147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45962.897295023147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45962.897295023147</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45962.897295023147</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D4513797-E4BF-4D46-B790-EF5A87AADE4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tabSelected="1" workbookViewId="0">
      <selection activeCell="K6" sqref="K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137.89745706018584</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4.1552116898164968</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45962.897295023147</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73" t="s">
        <v>39109</v>
      </c>
      <c r="B6" s="161" t="s">
        <v>27</v>
      </c>
      <c r="C6" s="161">
        <v>1</v>
      </c>
      <c r="D6" s="161" t="s">
        <v>18408</v>
      </c>
      <c r="E6" s="162" t="s">
        <v>39110</v>
      </c>
      <c r="F6" s="163">
        <v>45962.853784722225</v>
      </c>
      <c r="G6" s="164">
        <f ca="1">IFERROR(NOW()-F6,"-")</f>
        <v>4.3510300922207534E-2</v>
      </c>
      <c r="H6" s="163">
        <v>45962.841284722221</v>
      </c>
      <c r="I6" s="161" t="str">
        <f>IFERROR(VLOOKUP(D6,DB!A:F,6,0),"")</f>
        <v>SCECO</v>
      </c>
      <c r="J6" s="161" t="str">
        <f>IFERROR(VLOOKUP(D6,DB!A:G,7,0),"")</f>
        <v>Vandalized</v>
      </c>
      <c r="K6" s="165" t="s">
        <v>39111</v>
      </c>
      <c r="L6" s="161" t="str">
        <f>IFERROR(VLOOKUP(D6,DB!A:I,9,0),"")</f>
        <v>Latis</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45962.897295023147</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45962.897295023147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45962.897295023147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45962.897295023147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45962.897295023147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45962.897295023147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45962.897295023147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45962.897295023147</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45962.897295023147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45962.897295023147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45962.897295023147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45962.897295023147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45962.897295023147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45962.897295023147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45962.897295023147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45962.897295023147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45962.897295023147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45962.897295023147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45962.897295023147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45962.897295023147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45962.897295023147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45962.897295023147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45962.897295023147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45962.897295023147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45962.897295023147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45962.897295023147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45962.897295023147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45962.897295023147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45962.897295023147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45962.897295023147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45962.897295023147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45962.897295023147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45962.897295023147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45962.897295023147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45962.897295023147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45962.897295023147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45962.897295023147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45962.897295023147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45962.897295023147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45962.897295023147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45962.897295023147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45962.897295023147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45962.897295023147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45962.897295023147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45962.897295023147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45962.897295023147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45962.897295023147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45962.897295023147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45962.897295023147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45962.897295023147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45962.897295023147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45962.897295023147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45962.897295023147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45962.897295023147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45962.897295023147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45962.897295023147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45962.897295023147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45962.897295023147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45962.897295023147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45962.897295023147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45962.897295023147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45962.897295023147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45962.897295023147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45962.897295023147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45962.897295023147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45962.897295023147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45962.897295023147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45962.897295023147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45962.897295023147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45962.897295023147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45962.897295023147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45962.897295023147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45962.897295023147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45962.897295023147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45962.897295023147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45962.897295023147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45962.897295023147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45962.897295023147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45962.897295023147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45962.897295023147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45962.897295023147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45962.897295023147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45962.897295023147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45962.897295023147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45962.897295023147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45962.897295023147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45962.897295023147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45962.897295023147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45962.897295023147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45962.897295023147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45962.897295023147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45962.897295023147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45962.897295023147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45962.897295023147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45962.897295023147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45962.897295023147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45962.897295023147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45962.897295023147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45962.897295023147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45962.897295023147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45962.897295023147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45962.897295023147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45962.897295023147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45962.897295023147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45962.897295023147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45962.897295023147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45962.897295023147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45962.897295023147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45962.897295023147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45962.897295023147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45962.897295023147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45962.897295023147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45962.897295023147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45962.897295023147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45962.897295023147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45962.897295023147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45962.897295023147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45962.897295023147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45962.897295023147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45962.897295023147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45962.897295023147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45962.897295023147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45962.897295023147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45962.897295023147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45962.897295023147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45962.897295023147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45962.897295023147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45962.897295023147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45962.897295023147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45962.897295023147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45962.897295023147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45962.897295023147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45962.897295023147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45962.897295023147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45962.897295023147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45962.897295023147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45962.897295023147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45962.897295023147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45962.897295023147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45962.897295023147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45962.897295023147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45962.897295023147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45962.897295023147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45962.897295023147</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45962.897295023147</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45962.897295023147</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45962.897295023147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45962.897295023147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45962.897295023147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45962.897295023147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45962.897295023147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45962.897295023147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45962.897295023147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45962.897295023147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45962.897295023147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45962.897295023147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45962.897295023147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45962.897295023147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45962.897295023147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45962.897295023147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45962.897295023147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45962.897295023147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45962.897295023147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45962.897295023147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45962.897295023147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45962.897295023147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45962.897295023147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45962.897295023147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45962.897295023147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45962.897295023147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45962.897295023147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45962.897295023147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45962.897295023147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45962.897295023147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45962.897295023147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45962.897295023147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45962.897295023147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45962.897295023147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45962.897295023147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45962.897295023147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45962.897295023147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45962.897295023147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45962.897295023147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45962.897295023147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45962.897295023147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45962.897295023147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45962.897295023147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45962.897295023147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45962.897295023147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45962.897295023147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45962.897295023147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45962.897295023147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45962.897295023147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45962.897295023147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45962.897295023147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45962.897295023147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45962.897295023147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45962.897295023147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45962.897295023147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45962.897295023147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45962.897295023147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45962.897295023147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45962.897295023147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45962.897295023147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45962.897295023147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45962.897295023147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45962.897295023147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45962.897295023147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45962.897295023147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45962.897295023147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45962.897295023147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45962.897295023147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45962.897295023147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45962.897295023147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45962.897295023147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45962.897295023147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45962.897295023147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45962.897295023147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45962.897295023147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45962.897295023147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45962.897295023147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45962.897295023147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45962.897295023147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45962.897295023147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45962.897295023147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45962.897295023147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45962.897295023147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45962.897295023147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45962.897295023147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45962.897295023147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45962.897295023147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45962.897295023147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45962.897295023147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45962.897295023147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45962.897295023147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45962.897295023147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45962.897295023147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45962.897295023147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45962.897295023147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45962.897295023147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45962.897295023147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45962.897295023147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45962.897295023147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45962.897295023147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45962.897295023147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45962.897295023147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45962.897295023147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45962.897295023147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45962.897295023147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45962.897295023147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45962.897295023147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45962.897295023147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45962.897295023147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45962.897295023147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45962.897295023147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45962.897295023147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45962.897295023147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45962.897295023147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45962.897295023147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45962.897295023147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45962.897295023147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45962.897295023147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45962.897295023147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45962.897295023147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45962.897295023147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45962.897295023147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45962.897295023147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45962.897295023147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45962.897295023147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45962.897295023147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45962.897295023147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45962.897295023147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45962.897295023147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45962.897295023147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45962.897295023147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45962.897295023147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45962.897295023147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45962.897295023147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45962.897295023147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45962.897295023147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45962.897295023147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45962.897295023147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45962.897295023147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45962.897295023147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45962.897295023147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45962.897295023147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45962.897295023147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45962.897295023147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45962.897295023147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45962.897295023147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45962.897295023147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45962.897295023147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45962.897295023147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45962.897295023147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45962.897295023147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45962.897295023147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45962.897295023147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45962.897295023147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45962.897295023147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45962.897295023147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45962.897295023147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45962.897295023147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45962.897295023147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45962.897295023147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45962.897295023147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45962.897295023147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45962.897295023147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45962.897295023147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45962.897295023147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45962.897295023147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45962.897295023147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45962.897295023147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45962.897295023147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45962.897295023147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45962.897295023147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45962.897295023147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45962.897295023147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45962.897295023147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45962.897295023147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45962.897295023147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45962.897295023147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45962.897295023147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45962.897295023147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45962.897295023147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45962.897295023147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45962.897295023147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45962.897295023147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45962.897295023147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45962.897295023147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45962.897295023147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45962.897295023147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45962.897295023147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45962.897295023147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45962.897295023147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45962.897295023147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45962.897295023147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45962.897295023147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45962.897295023147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45962.897295023147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45962.897295023147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45962.897295023147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45962.897295023147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45962.897295023147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45962.897295023147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45962.897295023147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45962.897295023147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45962.897295023147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45962.897295023147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45962.897295023147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45962.897295023147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45962.897295023147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45962.897295023147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45962.897295023147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45962.897295023147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45962.897295023147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45962.897295023147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45962.897295023147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45962.897295023147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45962.897295023147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45962.897295023147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45962.897295023147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45962.897295023147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45962.897295023147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45962.897295023147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45962.897295023147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45962.897295023147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45962.897295023147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45962.897295023147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45962.897295023147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45962.897295023147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45962.897295023147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45962.897295023147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45962.897295023147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45962.897295023147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45962.897295023147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45962.897295023147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45962.897295023147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45962.897295023147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45962.897295023147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45962.897295023147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45962.897295023147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45962.897295023147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45962.897295023147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45962.897295023147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45962.897295023147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45962.897295023147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45962.897295023147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45962.897295023147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45962.897295023147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45962.897295023147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45962.897295023147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45962.897295023147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45962.897295023147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45962.897295023147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45962.897295023147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45962.897295023147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45962.897295023147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45962.897295023147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45962.897295023147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45962.897295023147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45962.897295023147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45962.897295023147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45962.897295023147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45962.897295023147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45962.897295023147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45962.897295023147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45962.897295023147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45962.897295023147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45962.897295023147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45962.897295023147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45962.897295023147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45962.897295023147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45962.897295023147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45962.897295023147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45962.897295023147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45962.897295023147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45962.897295023147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45962.897295023147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45962.897295023147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45962.897295023147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45962.897295023147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45962.897295023147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45962.897295023147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45962.897295023147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45962.897295023147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45962.897295023147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45962.897295023147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45962.897295023147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45962.897295023147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45962.897295023147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45962.897295023147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45962.897295023147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45962.897295023147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45962.897295023147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45962.897295023147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45962.897295023147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45962.897295023147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45962.897295023147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45962.897295023147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45962.897295023147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45962.897295023147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45962.897295023147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45962.897295023147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45962.897295023147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45962.897295023147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45962.897295023147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45962.897295023147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45962.897295023147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45962.897295023147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45962.897295023147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45962.897295023147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45962.897295023147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45962.897295023147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45962.897295023147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45962.897295023147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45962.897295023147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45962.897295023147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45962.897295023147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45962.897295023147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45962.897295023147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45962.897295023147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45962.897295023147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45962.897295023147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45962.897295023147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45962.897295023147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45962.897295023147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45962.897295023147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45962.897295023147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45962.897295023147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45962.897295023147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45962.897295023147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45962.897295023147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45962.897295023147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45962.897295023147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45962.897295023147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45962.897295023147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45962.897295023147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45962.897295023147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45962.897295023147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45962.897295023147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45962.897295023147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45962.897295023147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45962.897295023147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45962.897295023147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45962.897295023147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45962.897295023147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45962.897295023147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45962.897295023147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45962.897295023147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45962.897295023147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45962.897295023147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45962.897295023147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45962.897295023147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45962.897295023147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45962.897295023147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45962.897295023147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45962.897295023147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45962.897295023147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45962.897295023147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45962.897295023147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45962.897295023147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45962.897295023147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45962.897295023147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45962.897295023147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45962.897295023147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45962.897295023147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45962.897295023147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45962.897295023147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45962.897295023147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45962.897295023147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45962.897295023147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45962.897295023147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45962.897295023147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45962.897295023147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45962.897295023147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45962.897295023147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45962.897295023147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45962.897295023147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45962.897295023147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45962.897295023147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45962.897295023147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45962.897295023147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45962.897295023147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45962.897295023147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45962.897295023147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45962.897295023147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45962.897295023147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45962.897295023147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45962.897295023147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45962.897295023147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45962.897295023147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45962.897295023147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45962.897295023147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45962.897295023147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45962.897295023147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45962.897295023147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45962.897295023147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45962.897295023147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45962.897295023147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45962.897295023147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45962.897295023147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45962.897295023147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45962.897295023147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45962.897295023147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45962.897295023147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45962.897295023147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45962.897295023147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45962.897295023147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45962.897295023147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45962.897295023147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45962.897295023147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45962.897295023147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45962.897295023147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45962.897295023147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45962.897295023147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45962.897295023147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45962.897295023147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45962.897295023147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45962.897295023147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45962.897295023147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45962.897295023147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45962.897295023147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45962.897295023147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45962.897295023147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45962.897295023147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45962.897295023147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45962.897295023147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45962.897295023147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45962.897295023147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45962.897295023147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45962.897295023147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45962.897295023147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45962.897295023147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45962.897295023147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45962.897295023147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45962.897295023147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45962.897295023147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45962.897295023147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45962.897295023147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45962.897295023147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45962.897295023147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45962.897295023147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45962.897295023147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45962.897295023147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45962.897295023147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45962.897295023147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45962.897295023147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45962.897295023147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45962.897295023147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45962.897295023147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45962.897295023147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45962.897295023147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45962.897295023147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45962.897295023147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45962.897295023147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45962.897295023147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45962.897295023147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45962.897295023147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45962.897295023147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45962.897295023147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45962.897295023147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45962.897295023147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45962.897295023147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45962.897295023147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45962.897295023147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45962.897295023147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45962.897295023147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45962.897295023147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45962.897295023147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45962.897295023147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45962.897295023147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45962.897295023147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45962.897295023147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45962.897295023147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45962.897295023147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45962.897295023147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45962.897295023147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45962.897295023147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45962.897295023147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45962.897295023147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45962.897295023147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45962.897295023147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45962.897295023147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45962.897295023147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45962.897295023147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45962.897295023147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45962.897295023147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45962.897295023147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45962.897295023147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45962.897295023147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45962.897295023147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45962.897295023147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45962.897295023147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45962.897295023147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45962.897295023147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45962.897295023147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45962.897295023147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45962.897295023147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45962.897295023147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45962.897295023147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45962.897295023147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45962.897295023147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45962.897295023147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45962.897295023147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45962.897295023147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45962.897295023147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45962.897295023147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45962.897295023147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45962.897295023147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45962.897295023147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45962.897295023147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45962.897295023147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45962.897295023147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45962.897295023147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45962.897295023147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45962.897295023147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45962.897295023147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45962.897295023147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45962.897295023147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45962.897295023147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45962.897295023147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45962.897295023147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45962.897295023147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45962.897295023147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45962.897295023147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45962.897295023147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45962.897295023147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45962.897295023147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45962.897295023147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45962.897295023147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45962.897295023147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45962.897295023147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45962.897295023147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45962.897295023147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45962.897295023147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45962.897295023147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45962.897295023147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45962.897295023147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45962.897295023147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45962.897295023147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45962.897295023147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45962.897295023147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45962.897295023147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45962.897295023147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45962.897295023147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45962.897295023147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45962.897295023147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45962.897295023147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45962.897295023147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45962.897295023147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45962.897295023147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45962.897295023147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45962.897295023147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45962.897295023147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45962.897295023147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45962.897295023147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45962.897295023147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45962.897295023147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45962.897295023147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45962.897295023147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45962.897295023147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45962.897295023147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45962.897295023147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45962.897295023147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45962.897295023147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45962.897295023147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45962.897295023147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45962.897295023147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45962.897295023147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45962.897295023147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45962.897295023147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45962.897295023147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45962.897295023147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45962.897295023147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45962.897295023147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45962.897295023147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45962.897295023147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45962.897295023147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45962.897295023147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45962.897295023147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45962.897295023147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45962.897295023147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45962.897295023147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45962.897295023147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45962.897295023147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45962.897295023147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45962.897295023147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45962.897295023147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45962.897295023147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45962.897295023147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45962.897295023147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45962.897295023147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45962.897295023147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45962.897295023147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45962.897295023147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45962.897295023147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45962.897295023147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45962.897295023147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45962.897295023147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45962.897295023147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45962.897295023147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45962.897295023147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45962.897295023147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45962.897295023147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45962.897295023147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45962.897295023147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45962.897295023147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45962.897295023147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45962.897295023147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45962.897295023147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45962.897295023147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45962.897295023147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45962.897295023147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45962.897295023147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45962.897295023147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45962.897295023147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45962.897295023147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45962.897295023147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45962.897295023147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45962.897295023147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45962.897295023147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45962.897295023147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45962.897295023147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45962.897295023147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45962.897295023147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45962.897295023147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45962.897295023147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45962.897295023147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45962.897295023147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45962.897295023147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45962.897295023147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45962.897295023147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45962.897295023147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45962.897295023147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45962.897295023147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45962.897295023147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45962.897295023147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45962.897295023147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45962.897295023147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45962.897295023147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45962.897295023147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45962.897295023147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45962.897295023147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45962.897295023147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45962.897295023147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45962.897295023147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45962.897295023147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45962.897295023147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45962.897295023147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45962.897295023147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45962.897295023147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45962.897295023147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45962.897295023147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45962.897295023147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45962.897295023147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45962.897295023147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45962.897295023147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45962.897295023147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45962.897295023147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45962.897295023147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45962.897295023147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45962.897295023147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45962.897295023147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45962.897295023147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45962.897295023147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45962.897295023147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45962.897295023147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45962.897295023147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45962.897295023147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45962.897295023147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45962.897295023147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45962.897295023147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45962.897295023147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45962.897295023147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45962.897295023147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45962.897295023147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45962.897295023147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45962.897295023147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45962.897295023147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45962.897295023147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45962.897295023147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45962.897295023147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45962.897295023147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45962.897295023147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45962.897295023147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45962.897295023147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45962.897295023147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45962.897295023147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45962.897295023147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45962.897295023147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45962.897295023147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45962.897295023147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45962.897295023147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45962.897295023147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45962.897295023147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45962.897295023147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45962.897295023147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45962.897295023147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45962.897295023147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45962.897295023147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45962.897295023147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45962.897295023147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45962.897295023147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45962.897295023147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45962.897295023147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45962.897295023147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45962.897295023147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45962.897295023147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45962.897295023147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45962.897295023147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45962.897295023147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45962.897295023147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45962.897295023147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45962.897295023147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45962.897295023147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45962.897295023147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45962.897295023147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45962.897295023147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45962.897295023147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45962.897295023147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45962.897295023147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45962.897295023147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45962.897295023147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45962.897295023147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45962.897295023147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45962.897295023147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45962.897295023147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45962.897295023147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45962.897295023147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45962.897295023147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45962.897295023147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45962.897295023147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45962.897295023147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45962.897295023147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45962.897295023147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45962.897295023147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45962.897295023147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45962.897295023147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45962.897295023147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45962.897295023147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45962.897295023147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45962.897295023147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45962.897295023147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45962.897295023147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45962.897295023147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45962.897295023147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45962.897295023147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45962.897295023147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45962.897295023147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45962.897295023147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45962.897295023147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45962.897295023147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45962.897295023147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45962.897295023147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45962.897295023147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45962.897295023147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45962.897295023147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45962.897295023147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45962.897295023147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45962.897295023147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45962.897295023147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45962.897295023147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45962.897295023147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45962.897295023147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45962.897295023147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45962.897295023147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45962.897295023147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45962.897295023147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45962.897295023147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45962.897295023147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45962.897295023147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45962.897295023147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45962.897295023147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45962.897295023147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45962.897295023147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45962.897295023147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45962.897295023147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45962.897295023147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45962.897295023147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45962.897295023147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45962.897295023147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45962.897295023147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45962.897295023147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45962.897295023147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45962.897295023147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45962.897295023147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45962.897295023147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45962.897295023147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45962.897295023147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45962.897295023147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45962.897295023147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45962.897295023147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45962.897295023147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45962.897295023147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45962.897295023147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45962.897295023147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45962.897295023147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45962.897295023147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45962.897295023147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45962.897295023147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45962.897295023147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45962.897295023147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45962.897295023147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45962.897295023147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45962.897295023147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45962.897295023147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45962.897295023147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45962.897295023147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45962.897295023147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45962.897295023147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45962.897295023147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45962.897295023147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45962.897295023147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45962.897295023147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45962.897295023147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45962.897295023147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45962.897295023147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45962.897295023147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45962.897295023147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45962.897295023147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45962.897295023147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45962.897295023147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45962.897295023147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45962.897295023147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45962.897295023147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45962.897295023147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45962.897295023147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45962.897295023147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45962.897295023147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45962.897295023147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45962.897295023147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45962.897295023147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45962.897295023147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45962.897295023147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45962.897295023147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45962.897295023147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45962.897295023147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45962.897295023147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45962.897295023147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45962.897295023147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45962.897295023147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45962.897295023147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45962.897295023147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45962.897295023147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45962.897295023147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45962.897295023147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45962.897295023147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45962.897295023147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45962.897295023147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45962.897295023147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45962.897295023147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45962.897295023147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45962.897295023147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45962.897295023147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45962.897295023147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45962.897295023147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45962.897295023147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45962.897295023147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45962.897295023147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45962.897295023147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45962.897295023147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45962.897295023147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45962.897295023147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45962.897295023147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45962.897295023147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45962.897295023147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45962.897295023147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45962.897295023147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45962.897295023147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45962.897295023147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45962.897295023147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45962.897295023147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45962.897295023147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45962.897295023147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45962.897295023147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45962.897295023147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45962.897295023147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45962.897295023147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45962.897295023147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45962.897295023147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45962.897295023147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45962.897295023147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45962.897295023147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45962.897295023147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45962.897295023147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45962.897295023147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45962.897295023147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45962.897295023147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45962.897295023147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45962.897295023147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45962.897295023147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45962.897295023147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45962.897295023147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45962.897295023147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45962.897295023147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45962.897295023147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45962.897295023147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45962.897295023147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45962.897295023147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45962.897295023147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45962.897295023147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45962.897295023147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45962.897295023147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45962.897295023147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45962.897295023147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45962.897295023147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45962.897295023147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45962.897295023147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45962.897295023147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45962.897295023147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45962.897295023147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45962.897295023147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45962.897295023147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45962.897295023147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45962.897295023147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45962.897295023147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45962.897295023147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45962.897295023147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45962.897295023147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45962.897295023147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45962.897295023147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45962.897295023147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45962.897295023147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45962.897295023147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45962.897295023147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45962.897295023147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45962.897295023147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45962.897295023147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45962.897295023147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45962.897295023147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45962.897295023147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45962.897295023147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45962.897295023147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45962.897295023147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45962.897295023147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45962.897295023147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45962.897295023147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45962.897295023147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45962.897295023147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45962.897295023147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45962.897295023147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45962.897295023147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45962.897295023147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45962.897295023147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45962.897295023147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45962.897295023147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45962.897295023147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45962.897295023147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45962.897295023147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45962.897295023147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45962.897295023147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45962.897295023147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45962.897295023147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45962.897295023147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45962.897295023147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45962.897295023147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45962.897295023147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45962.897295023147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45962.897295023147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45962.897295023147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45962.897295023147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45962.897295023147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45962.897295023147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45962.897295023147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45962.897295023147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45962.897295023147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45962.897295023147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45962.897295023147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45962.897295023147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45962.897295023147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45962.897295023147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45962.897295023147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45962.897295023147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45962.897295023147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45962.897295023147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45962.897295023147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45962.897295023147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45962.897295023147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45962.897295023147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45962.897295023147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45962.897295023147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45962.897295023147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45962.897295023147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45962.897295023147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45962.897295023147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45962.897295023147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45962.897295023147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45962.897295023147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45962.897295023147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45962.897295023147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45962.897295023147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45962.897295023147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45962.897295023147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45962.897295023147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45962.897295023147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45962.897295023147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45962.897295023147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45962.897295023147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45962.897295023147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45962.897295023147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45962.897295023147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45962.897295023147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45962.897295023147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45962.897295023147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45962.897295023147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45962.897295023147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45962.897295023147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45962.897295023147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45962.897295023147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45962.897295023147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45962.897295023147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45962.897295023147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45962.897295023147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45962.897295023147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45962.897295023147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45962.897295023147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45962.897295023147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45962.897295023147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45962.897295023147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45962.897295023147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45962.897295023147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45962.897295023147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45962.897295023147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45962.897295023147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45962.897295023147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45962.897295023147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45962.897295023147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45962.897295023147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45962.897295023147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45962.897295023147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45962.897295023147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45962.897295023147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45962.897295023147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45962.897295023147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45962.897295023147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45962.897295023147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45962.897295023147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45962.897295023147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45962.897295023147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45962.897295023147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45962.897295023147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45962.897295023147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45962.897295023147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45962.897295023147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45962.897295023147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45962.897295023147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45962.897295023147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45962.897295023147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45962.897295023147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45962.897295023147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45962.897295023147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45962.897295023147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45962.897295023147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45962.897295023147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45962.897295023147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45962.897295023147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45962.897295023147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45962.897295023147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45962.897295023147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45962.897295023147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45962.897295023147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45962.897295023147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45962.897295023147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45962.897295023147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45962.897295023147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45962.897295023147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45962.897295023147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45962.897295023147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45962.897295023147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45962.897295023147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45962.897295023147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45962.897295023147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45962.897295023147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45962.897295023147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45962.897295023147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45962.897295023147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45962.897295023147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45962.897295023147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45962.897295023147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45962.897295023147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45962.897295023147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45962.897295023147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45962.897295023147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45962.897295023147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45962.897295023147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45962.897295023147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45962.897295023147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45962.897295023147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45962.897295023147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45962.897295023147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45962.897295023147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45962.897295023147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45962.897295023147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45962.897295023147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259.41657743055111</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1.9285450231473078</v>
      </c>
      <c r="H3" s="122">
        <v>45960.963101851848</v>
      </c>
      <c r="I3" s="118" t="str">
        <f>IFERROR(VLOOKUP(D3,DB!A:F,6,0),"")</f>
        <v>SCECO</v>
      </c>
      <c r="J3" s="118" t="str">
        <f>IFERROR(VLOOKUP(D3,DB!A:G,7,0),"")</f>
        <v>Weak</v>
      </c>
      <c r="K3" s="124" t="s">
        <v>39115</v>
      </c>
      <c r="L3" s="120" t="str">
        <f>IFERROR(VLOOKUP(D3,DB!A:I,9,0),"")</f>
        <v>Latis</v>
      </c>
    </row>
    <row r="4" spans="1:16" ht="15" customHeight="1">
      <c r="A4" s="118" t="s">
        <v>39116</v>
      </c>
      <c r="B4" s="118" t="str">
        <f>IFERROR(VLOOKUP(D4,DB!A:K,11,0),"")</f>
        <v>R4</v>
      </c>
      <c r="C4" s="119">
        <v>2</v>
      </c>
      <c r="D4" s="120" t="s">
        <v>35879</v>
      </c>
      <c r="E4" s="97" t="s">
        <v>39021</v>
      </c>
      <c r="F4" s="122">
        <v>45962.819351851853</v>
      </c>
      <c r="G4" s="123">
        <f ca="1">IFERROR(NOW()-F4,"")</f>
        <v>7.7943171294464264E-2</v>
      </c>
      <c r="H4" s="122">
        <v>45962.819351851853</v>
      </c>
      <c r="I4" s="118" t="str">
        <f>IFERROR(VLOOKUP(D4,DB!A:F,6,0),"")</f>
        <v>SCECO</v>
      </c>
      <c r="J4" s="118" t="str">
        <f>IFERROR(VLOOKUP(D4,DB!A:G,7,0),"")</f>
        <v>Dead</v>
      </c>
      <c r="K4" s="124" t="s">
        <v>39117</v>
      </c>
      <c r="L4" s="120" t="str">
        <f>IFERROR(VLOOKUP(D4,DB!A:I,9,0),"")</f>
        <v>Latis</v>
      </c>
    </row>
    <row r="5" spans="1:16" ht="15" customHeight="1">
      <c r="A5" s="118" t="s">
        <v>39118</v>
      </c>
      <c r="B5" s="118" t="str">
        <f>IFERROR(VLOOKUP(D5,DB!A:K,11,0),"")</f>
        <v>R4</v>
      </c>
      <c r="C5" s="119">
        <v>2</v>
      </c>
      <c r="D5" s="120" t="s">
        <v>28058</v>
      </c>
      <c r="E5" s="121" t="s">
        <v>39100</v>
      </c>
      <c r="F5" s="122">
        <v>45962.875289351854</v>
      </c>
      <c r="G5" s="123">
        <f ca="1">IFERROR(NOW()-F5,"")</f>
        <v>2.2005671293300111E-2</v>
      </c>
      <c r="H5" s="122">
        <v>45962.869039351855</v>
      </c>
      <c r="I5" s="118" t="str">
        <f>IFERROR(VLOOKUP(D5,DB!A:F,6,0),"")</f>
        <v>Generator-SG</v>
      </c>
      <c r="J5" s="118" t="str">
        <f>IFERROR(VLOOKUP(D5,DB!A:G,7,0),"")</f>
        <v>Good</v>
      </c>
      <c r="K5" s="124" t="s">
        <v>39119</v>
      </c>
      <c r="L5" s="120" t="str">
        <f>IFERROR(VLOOKUP(D5,DB!A:I,9,0),"")</f>
        <v>Latis</v>
      </c>
    </row>
    <row r="6" spans="1:16" ht="15" customHeight="1">
      <c r="A6" s="118"/>
      <c r="B6" s="118" t="str">
        <f>IFERROR(VLOOKUP(D6,DB!A:K,11,0),"")</f>
        <v/>
      </c>
      <c r="C6" s="119"/>
      <c r="D6" s="120"/>
      <c r="E6" s="121"/>
      <c r="F6" s="122"/>
      <c r="G6" s="123">
        <f ca="1">IFERROR(NOW()-F6,"")</f>
        <v>45962.897295023147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45962.897295023147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45962.897295023147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45962.897295023147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45962.897295023147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45962.897295023147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45962.897295023147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45962.897295023147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45962.897295023147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45962.897295023147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45962.897295023147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45962.897295023147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45962.897295023147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45962.897295023147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45962.897295023147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45962.897295023147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45962.897295023147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45962.897295023147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45962.897295023147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45962.897295023147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45962.897295023147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45962.897295023147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45962.897295023147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45962.897295023147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45962.897295023147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45962.897295023147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45962.897295023147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45962.897295023147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45962.897295023147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45962.897295023147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45962.897295023147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45962.897295023147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45962.897295023147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45962.897295023147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45962.897295023147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45962.897295023147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45962.897295023147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45962.897295023147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45962.897295023147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45962.897295023147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45962.897295023147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45962.897295023147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45962.897295023147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45962.897295023147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45962.897295023147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45962.897295023147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45962.897295023147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45962.897295023147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45962.897295023147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45962.897295023147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45962.897295023147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45962.897295023147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45962.897295023147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45962.897295023147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45962.897295023147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45962.897295023147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45962.897295023147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45962.897295023147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45962.897295023147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45962.897295023147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45962.897295023147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45962.897295023147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45962.897295023147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45962.897295023147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45962.897295023147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45962.897295023147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45962.897295023147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45962.897295023147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45962.897295023147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45962.897295023147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45962.897295023147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45962.897295023147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45962.897295023147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45962.897295023147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45962.897295023147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45962.897295023147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45962.897295023147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45962.897295023147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45962.897295023147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45962.897295023147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45962.897295023147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45962.897295023147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45962.897295023147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45962.897295023147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45962.897295023147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45962.897295023147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45962.897295023147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45962.897295023147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45962.897295023147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45962.897295023147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45962.897295023147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45962.897295023147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45962.897295023147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45962.897295023147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45962.897295023147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45962.897295023147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45962.897295023147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45962.897295023147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45962.897295023147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45962.897295023147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45962.897295023147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45962.897295023147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45962.897295023147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45962.897295023147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45962.897295023147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45962.897295023147</v>
      </c>
      <c r="H111" s="122"/>
      <c r="I111" s="118" t="str">
        <f>IFERROR(VLOOKUP(D111,DB!A:F,6,0),"")</f>
        <v/>
      </c>
      <c r="J111" s="118" t="str">
        <f>IFERROR(VLOOKUP(D111,DB!A:G,7,0),"")</f>
        <v/>
      </c>
      <c r="K111" s="124"/>
      <c r="L111" s="120" t="str">
        <f>IFERROR(VLOOKUP(D111,DB!A:I,9,0),"")</f>
        <v/>
      </c>
    </row>
    <row r="112" spans="1:12" ht="15" customHeight="1">
      <c r="A112" s="125"/>
      <c r="B112" s="125" t="str">
        <f>IFERROR(VLOOKUP(D112,DB!A:K,11,0),"")</f>
        <v/>
      </c>
      <c r="C112" s="126"/>
      <c r="D112" s="127"/>
      <c r="E112" s="128"/>
      <c r="F112" s="129"/>
      <c r="G112" s="130">
        <f ca="1">IFERROR(NOW()-F112,"")</f>
        <v>45962.897295023147</v>
      </c>
      <c r="H112" s="129"/>
      <c r="I112" s="125" t="str">
        <f>IFERROR(VLOOKUP(D112,DB!A:F,6,0),"")</f>
        <v/>
      </c>
      <c r="J112" s="125" t="str">
        <f>IFERROR(VLOOKUP(D112,DB!A:G,7,0),"")</f>
        <v/>
      </c>
      <c r="K112" s="131"/>
      <c r="L112" s="127" t="str">
        <f>IFERROR(VLOOKUP(D112,DB!A:I,9,0),"")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39120</v>
      </c>
      <c r="B2" s="37" t="str">
        <f>IFERROR(VLOOKUP(D2,DB!A:K,11,0),"")</f>
        <v>R5</v>
      </c>
      <c r="C2" s="37">
        <v>3</v>
      </c>
      <c r="D2" s="117" t="s">
        <v>36011</v>
      </c>
      <c r="E2" s="37" t="s">
        <v>39021</v>
      </c>
      <c r="F2" s="38">
        <v>45891.832060185188</v>
      </c>
      <c r="G2" s="143">
        <f ca="1">IFERROR(NOW()-F2,"")</f>
        <v>71.065234837958997</v>
      </c>
      <c r="H2" s="38">
        <v>45891.790393518517</v>
      </c>
      <c r="I2" s="37" t="str">
        <f>IFERROR(VLOOKUP(D2,DB!A:F,6,0),"")</f>
        <v>Generator-SG</v>
      </c>
      <c r="J2" s="37" t="str">
        <f>IFERROR(VLOOKUP(D2,DB!A:G,7,0),"")</f>
        <v>Vandalized</v>
      </c>
      <c r="K2" s="37" t="s">
        <v>39121</v>
      </c>
      <c r="L2" s="37" t="str">
        <f>IFERROR(VLOOKUP(D2,DB!A:I,9,0),"")</f>
        <v>Latis</v>
      </c>
      <c r="M2" s="116"/>
    </row>
    <row r="3" spans="1:13" ht="30.75">
      <c r="A3" s="37" t="s">
        <v>39122</v>
      </c>
      <c r="B3" s="37" t="str">
        <f>IFERROR(VLOOKUP(D3,DB!A:K,11,0),"")</f>
        <v>R5</v>
      </c>
      <c r="C3" s="37">
        <v>1</v>
      </c>
      <c r="D3" s="37" t="s">
        <v>33268</v>
      </c>
      <c r="E3" s="37" t="s">
        <v>39100</v>
      </c>
      <c r="F3" s="38">
        <v>45926.188877314817</v>
      </c>
      <c r="G3" s="143">
        <f t="shared" ref="G3" ca="1" si="0">IFERROR(NOW()-F3,"")</f>
        <v>36.708417708330671</v>
      </c>
      <c r="H3" s="38">
        <v>45926.158159722225</v>
      </c>
      <c r="I3" s="37" t="str">
        <f>IFERROR(VLOOKUP(D3,DB!A:F,6,0),"")</f>
        <v>SCECO</v>
      </c>
      <c r="J3" s="37" t="str">
        <f>IFERROR(VLOOKUP(D3,DB!A:G,7,0),"")</f>
        <v>Good</v>
      </c>
      <c r="K3" s="37" t="s">
        <v>39123</v>
      </c>
      <c r="L3" s="37" t="str">
        <f>IFERROR(VLOOKUP(D3,DB!A:I,9,0),"")</f>
        <v>Latis</v>
      </c>
      <c r="M3" s="116"/>
    </row>
    <row r="4" spans="1:13" ht="48" customHeight="1">
      <c r="A4" s="151" t="s">
        <v>39124</v>
      </c>
      <c r="B4" s="151" t="str">
        <f>IFERROR(VLOOKUP(D4,DB!A:K,11,0),"")</f>
        <v>R5</v>
      </c>
      <c r="C4" s="151">
        <v>1</v>
      </c>
      <c r="D4" s="151" t="s">
        <v>34758</v>
      </c>
      <c r="E4" s="151" t="s">
        <v>39100</v>
      </c>
      <c r="F4" s="152">
        <v>45948.661111111112</v>
      </c>
      <c r="G4" s="153">
        <f ca="1">IFERROR(NOW()-F4,"")</f>
        <v>14.236183912034903</v>
      </c>
      <c r="H4" s="152">
        <v>45948.661111111112</v>
      </c>
      <c r="I4" s="151" t="str">
        <f>IFERROR(VLOOKUP(D4,DB!A:F,6,0),"")</f>
        <v>SCECO</v>
      </c>
      <c r="J4" s="151" t="str">
        <f>IFERROR(VLOOKUP(D4,DB!A:G,7,0),"")</f>
        <v>Dead</v>
      </c>
      <c r="K4" s="151" t="s">
        <v>39125</v>
      </c>
      <c r="L4" s="151" t="str">
        <f>IFERROR(VLOOKUP(D4,DB!A:I,9,0),"")</f>
        <v>Latis</v>
      </c>
    </row>
    <row r="5" spans="1:13" ht="15">
      <c r="A5" s="151"/>
      <c r="B5" s="151" t="str">
        <f>IFERROR(VLOOKUP(D5,DB!A:K,11,0),"")</f>
        <v/>
      </c>
      <c r="C5" s="151"/>
      <c r="D5" s="151"/>
      <c r="E5" s="151"/>
      <c r="F5" s="152"/>
      <c r="G5" s="153">
        <f ca="1">IFERROR(NOW()-F5,"")</f>
        <v>45962.897295023147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45962.897295023147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45962.897295023147</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45962.897295023147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45962.897295023147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45962.897295023147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45962.897295023147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45962.897295023147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45962.897295023147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45962.897295023147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45962.897295023147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45962.897295023147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45962.897295023147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45962.897295023147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45962.897295023147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45962.897295023147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45962.897295023147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45962.897295023147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45962.897295023147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45962.897295023147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45962.897295023147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45962.897295023147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45962.897295023147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45962.897295023147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45962.897295023147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45962.897295023147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45962.897295023147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45962.897295023147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45962.897295023147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45962.897295023147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45962.897295023147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45962.897295023147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45962.897295023147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45962.897295023147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45962.897295023147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45962.897295023147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45962.897295023147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45962.897295023147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45962.897295023147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45962.897295023147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45962.897295023147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45962.897295023147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45962.897295023147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45962.897295023147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45962.897295023147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45962.897295023147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45962.897295023147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45962.897295023147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45962.897295023147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45962.897295023147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45962.897295023147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45962.897295023147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45962.897295023147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45962.897295023147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45962.897295023147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45962.897295023147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45962.897295023147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45962.897295023147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45962.897295023147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45962.897295023147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45962.897295023147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45962.897295023147</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45962.897295023147</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45962.897295023147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45962.897295023147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45962.897295023147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45962.897295023147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45962.897295023147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45962.897295023147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45962.897295023147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45962.897295023147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45962.897295023147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45962.897295023147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45962.897295023147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45962.897295023147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45962.897295023147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45962.897295023147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45962.897295023147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45962.897295023147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45962.897295023147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45962.897295023147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45962.897295023147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45962.897295023147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45962.897295023147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45962.897295023147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45962.897295023147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45962.897295023147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45962.897295023147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45962.897295023147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45962.897295023147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45962.897295023147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45962.897295023147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45962.897295023147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45962.897295023147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45962.897295023147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45962.897295023147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45962.897295023147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45962.897295023147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45962.897295023147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45962.897295023147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45962.897295023147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45962.897295023147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45962.897295023147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45962.897295023147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45962.897295023147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45962.897295023147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45962.897295023147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45962.897295023147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45962.897295023147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45962.897295023147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45962.897295023147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45962.897295023147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45962.897295023147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45962.897295023147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45962.897295023147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45962.897295023147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45962.897295023147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45962.897295023147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45962.897295023147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45962.897295023147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45962.897295023147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45962.897295023147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45962.897295023147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45962.897295023147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45962.897295023147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45962.897295023147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45962.897295023147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45962.897295023147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45962.897295023147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45962.897295023147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45962.897295023147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45962.897295023147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45962.897295023147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45962.897295023147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45962.897295023147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45962.897295023147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45962.897295023147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45962.897295023147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45962.897295023147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45962.897295023147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45962.897295023147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45962.897295023147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45962.897295023147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45962.897295023147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45962.897295023147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45962.897295023147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45962.897295023147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45962.897295023147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45962.897295023147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45962.897295023147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45962.897295023147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45962.897295023147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45962.897295023147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45962.897295023147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45962.897295023147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45962.897295023147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45962.897295023147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45962.897295023147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45962.897295023147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45962.897295023147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45962.897295023147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45962.897295023147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45962.897295023147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45962.897295023147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45962.897295023147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45962.897295023147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45962.897295023147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45962.897295023147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45962.897295023147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45962.897295023147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45962.897295023147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45962.897295023147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45962.897295023147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45962.897295023147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45962.897295023147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45962.897295023147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45962.897295023147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45962.897295023147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45962.897295023147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45962.897295023147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45962.897295023147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45962.897295023147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45962.897295023147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45962.897295023147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45962.897295023147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45962.897295023147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45962.897295023147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45962.897295023147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45962.897295023147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45962.897295023147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45962.897295023147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45962.897295023147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45962.897295023147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45962.897295023147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45962.897295023147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45962.897295023147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45962.897295023147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45962.897295023147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45962.897295023147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45962.897295023147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45962.897295023147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45962.897295023147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45962.897295023147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45962.897295023147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45962.897295023147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45962.897295023147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45962.897295023147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45962.897295023147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45962.897295023147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45962.897295023147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45962.897295023147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45962.897295023147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45962.897295023147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45962.897295023147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45962.897295023147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45962.897295023147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45962.897295023147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45962.897295023147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45962.897295023147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45962.897295023147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45962.897295023147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45962.897295023147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45962.897295023147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45962.897295023147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45962.897295023147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45962.897295023147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45962.897295023147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45962.897295023147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45962.897295023147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45962.897295023147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45962.897295023147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45962.897295023147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45962.897295023147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45962.897295023147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45962.897295023147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45962.897295023147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45962.897295023147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45962.897295023147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45962.897295023147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45962.897295023147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45962.897295023147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45962.897295023147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45962.897295023147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45962.897295023147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45962.897295023147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45962.897295023147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45962.897295023147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45962.897295023147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45962.897295023147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45962.897295023147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45962.897295023147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45962.897295023147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45962.897295023147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45962.897295023147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45962.897295023147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45962.897295023147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45962.897295023147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45962.897295023147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45962.897295023147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45962.897295023147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45962.897295023147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45962.897295023147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45962.897295023147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45962.897295023147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45962.897295023147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45962.897295023147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45962.897295023147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45962.897295023147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45962.897295023147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45962.897295023147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45962.897295023147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45962.897295023147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45962.897295023147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45962.897295023147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45962.897295023147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45962.897295023147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45962.897295023147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45962.897295023147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45962.897295023147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45962.897295023147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45962.897295023147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45962.897295023147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45962.897295023147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45962.897295023147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45962.897295023147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45962.897295023147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45962.897295023147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45962.897295023147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45962.897295023147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45962.897295023147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45962.897295023147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45962.897295023147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45962.897295023147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45962.897295023147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45962.897295023147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45962.897295023147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45962.897295023147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45962.897295023147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45962.897295023147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45962.897295023147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45962.897295023147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45962.897295023147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45962.897295023147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45962.897295023147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45962.897295023147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45962.897295023147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45962.897295023147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45962.897295023147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45962.897295023147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45962.897295023147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45962.897295023147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45962.897295023147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45962.897295023147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45962.897295023147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45962.897295023147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45962.897295023147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45962.897295023147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45962.897295023147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45962.897295023147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45962.897295023147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45962.897295023147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45962.897295023147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45962.897295023147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45962.897295023147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45962.897295023147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45962.897295023147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45962.897295023147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45962.897295023147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45962.897295023147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45962.897295023147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45962.897295023147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45962.897295023147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45962.897295023147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45962.897295023147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45962.897295023147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45962.897295023147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45962.897295023147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45962.897295023147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45962.897295023147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45962.897295023147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45962.897295023147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45962.897295023147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45962.897295023147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45962.897295023147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45962.897295023147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45962.897295023147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45962.897295023147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45962.897295023147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45962.897295023147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45962.897295023147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45962.897295023147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45962.897295023147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45962.897295023147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45962.897295023147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45962.897295023147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45962.897295023147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45962.897295023147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45962.897295023147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45962.897295023147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45962.897295023147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45962.897295023147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45962.897295023147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45962.897295023147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45962.897295023147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45962.897295023147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45962.897295023147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45962.897295023147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45962.897295023147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45962.897295023147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45962.897295023147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45962.897295023147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45962.897295023147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45962.897295023147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45962.897295023147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45962.897295023147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45962.897295023147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45962.897295023147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45962.897295023147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45962.897295023147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45962.897295023147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45962.897295023147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45962.897295023147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45962.897295023147</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39126</v>
      </c>
      <c r="B2" s="102" t="str">
        <f>IFERROR(VLOOKUP(D2,DB!A:K,11,0),"")</f>
        <v>R6</v>
      </c>
      <c r="C2" s="104">
        <v>1</v>
      </c>
      <c r="D2" s="102" t="s">
        <v>29382</v>
      </c>
      <c r="E2" s="105" t="s">
        <v>39021</v>
      </c>
      <c r="F2" s="106"/>
      <c r="G2" s="76">
        <f ca="1">IFERROR(NOW()-F2,"-")</f>
        <v>45962.897295023147</v>
      </c>
      <c r="H2" s="106">
        <v>45962.803206018521</v>
      </c>
      <c r="I2" s="102" t="str">
        <f>IFERROR(VLOOKUP(D2,DB!A:F,6,0),"")</f>
        <v>SCECO</v>
      </c>
      <c r="J2" s="101" t="str">
        <f>IFERROR(VLOOKUP(D2,DB!A:G,7,0),"")</f>
        <v>Dead</v>
      </c>
      <c r="K2" s="107" t="s">
        <v>39127</v>
      </c>
      <c r="L2" s="108" t="str">
        <f>IFERROR(VLOOKUP(D2,DB!A:I,9,0),"")</f>
        <v>Latis</v>
      </c>
    </row>
    <row r="3" spans="1:16383" ht="31.5" customHeight="1">
      <c r="A3" s="103" t="s">
        <v>24</v>
      </c>
      <c r="B3" s="102" t="str">
        <f>IFERROR(VLOOKUP(D3,DB!A:K,11,0),"")</f>
        <v>R6</v>
      </c>
      <c r="C3" s="104">
        <v>1</v>
      </c>
      <c r="D3" s="102" t="s">
        <v>34850</v>
      </c>
      <c r="E3" s="105"/>
      <c r="F3" s="106"/>
      <c r="G3" s="76">
        <f ca="1">IFERROR(NOW()-F3,"-")</f>
        <v>45962.897295023147</v>
      </c>
      <c r="H3" s="106">
        <v>45962.849050925928</v>
      </c>
      <c r="I3" s="102" t="str">
        <f>IFERROR(VLOOKUP(D3,DB!A:F,6,0),"")</f>
        <v>SCECO</v>
      </c>
      <c r="J3" s="101" t="str">
        <f>IFERROR(VLOOKUP(D3,DB!A:G,7,0),"")</f>
        <v>In progress</v>
      </c>
      <c r="K3" s="107" t="s">
        <v>39128</v>
      </c>
      <c r="L3" s="108" t="str">
        <f>IFERROR(VLOOKUP(D3,DB!A:I,9,0),"")</f>
        <v>Latis</v>
      </c>
    </row>
    <row r="4" spans="1:16383" ht="31.5" customHeight="1">
      <c r="A4" s="103"/>
      <c r="B4" s="102" t="str">
        <f>IFERROR(VLOOKUP(D4,DB!A:K,11,0),"")</f>
        <v/>
      </c>
      <c r="C4" s="104"/>
      <c r="D4" s="102"/>
      <c r="E4" s="105"/>
      <c r="F4" s="106"/>
      <c r="G4" s="76">
        <f ca="1">IFERROR(NOW()-F4,"-")</f>
        <v>45962.897295023147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45962.897295023147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45962.897295023147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45962.897295023147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45962.897295023147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45962.897295023147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45962.897295023147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45962.897295023147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45962.897295023147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45962.897295023147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45962.897295023147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45962.897295023147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45962.897295023147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45962.897295023147</v>
      </c>
      <c r="H17" s="106"/>
      <c r="I17" s="102" t="str">
        <f>IFERROR(VLOOKUP(D17,DB!A:F,6,0),"")</f>
        <v/>
      </c>
      <c r="J17" s="101" t="str">
        <f>IFERROR(VLOOKUP(D17,DB!A:G,7,0),"")</f>
        <v/>
      </c>
      <c r="K17" s="107"/>
      <c r="L17" s="108" t="str">
        <f>IFERROR(VLOOKUP(D17,DB!A:I,9,0),"")</f>
        <v/>
      </c>
    </row>
  </sheetData>
  <dataValidations count="2">
    <dataValidation allowBlank="1" showInputMessage="1" showErrorMessage="1" sqref="E1" xr:uid="{380493DB-286A-4683-AF55-C78F04945A49}"/>
    <dataValidation type="list" allowBlank="1" showInputMessage="1" showErrorMessage="1" sqref="E2:E1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2025-11-01T18:33:12Z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