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87" documentId="120_S{2AC9BD13-BADA-5192-A53E-5A8FF88502F6}" xr6:coauthVersionLast="47" xr6:coauthVersionMax="47" xr10:uidLastSave="{0C85D6D3-B7B3-4AFA-ADE3-4E4210FD630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D4" i="3"/>
  <c r="B5" i="2"/>
  <c r="G5" i="2"/>
  <c r="I5" i="2"/>
  <c r="J5" i="2"/>
  <c r="L5"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1" i="5"/>
  <c r="B12" i="5"/>
  <c r="B13" i="5"/>
  <c r="B14" i="5"/>
  <c r="B16" i="5"/>
  <c r="B17" i="5"/>
  <c r="B18" i="5"/>
  <c r="B19" i="5"/>
  <c r="B20" i="5"/>
  <c r="B21" i="5"/>
  <c r="B22" i="5"/>
  <c r="B23" i="5"/>
  <c r="B24" i="5"/>
  <c r="B25" i="5"/>
  <c r="B26" i="5"/>
  <c r="B27" i="5"/>
  <c r="B28" i="5"/>
  <c r="G6" i="5"/>
  <c r="G7" i="5"/>
  <c r="G8" i="5"/>
  <c r="G9" i="5"/>
  <c r="G10" i="5"/>
  <c r="G11" i="5"/>
  <c r="G12" i="5"/>
  <c r="G13" i="5"/>
  <c r="G14" i="5"/>
  <c r="G15" i="5"/>
  <c r="G16" i="5"/>
  <c r="G17" i="5"/>
  <c r="G18" i="5"/>
  <c r="G19" i="5"/>
  <c r="G20" i="5"/>
  <c r="G21" i="5"/>
  <c r="G22" i="5"/>
  <c r="G23" i="5"/>
  <c r="G24" i="5"/>
  <c r="G25" i="5"/>
  <c r="G26" i="5"/>
  <c r="G27" i="5"/>
  <c r="G28" i="5"/>
  <c r="I6" i="5"/>
  <c r="I7" i="5"/>
  <c r="I8" i="5"/>
  <c r="I9" i="5"/>
  <c r="I10" i="5"/>
  <c r="I11" i="5"/>
  <c r="I12" i="5"/>
  <c r="I13" i="5"/>
  <c r="I14" i="5"/>
  <c r="I15" i="5"/>
  <c r="I16" i="5"/>
  <c r="I17" i="5"/>
  <c r="I18" i="5"/>
  <c r="I19" i="5"/>
  <c r="I20" i="5"/>
  <c r="I21" i="5"/>
  <c r="I22" i="5"/>
  <c r="I23" i="5"/>
  <c r="I24" i="5"/>
  <c r="I25" i="5"/>
  <c r="I26" i="5"/>
  <c r="I27" i="5"/>
  <c r="I28" i="5"/>
  <c r="J6" i="5"/>
  <c r="J7" i="5"/>
  <c r="J8" i="5"/>
  <c r="J9" i="5"/>
  <c r="J10" i="5"/>
  <c r="J11" i="5"/>
  <c r="J12" i="5"/>
  <c r="J13" i="5"/>
  <c r="J14" i="5"/>
  <c r="J15" i="5"/>
  <c r="J16" i="5"/>
  <c r="J17" i="5"/>
  <c r="J18" i="5"/>
  <c r="J19" i="5"/>
  <c r="J20" i="5"/>
  <c r="J21" i="5"/>
  <c r="J22" i="5"/>
  <c r="J23" i="5"/>
  <c r="J24" i="5"/>
  <c r="J25" i="5"/>
  <c r="J26" i="5"/>
  <c r="J27" i="5"/>
  <c r="J28" i="5"/>
  <c r="L6" i="5"/>
  <c r="L7" i="5"/>
  <c r="L8" i="5"/>
  <c r="L9" i="5"/>
  <c r="L10" i="5"/>
  <c r="L11" i="5"/>
  <c r="L12" i="5"/>
  <c r="L13" i="5"/>
  <c r="L14" i="5"/>
  <c r="L15" i="5"/>
  <c r="L16" i="5"/>
  <c r="L17" i="5"/>
  <c r="L18" i="5"/>
  <c r="L19" i="5"/>
  <c r="L20" i="5"/>
  <c r="L21" i="5"/>
  <c r="L22" i="5"/>
  <c r="L23" i="5"/>
  <c r="L24" i="5"/>
  <c r="L25" i="5"/>
  <c r="L26" i="5"/>
  <c r="L27" i="5"/>
  <c r="L2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<sst xmlns="http://schemas.openxmlformats.org/spreadsheetml/2006/main" count="181535" uniqueCount="39145">
  <si>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</si>
  <si>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</si>
  <si>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</si>
  <si>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</si>
  <si>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</si>
  <si>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</si>
  <si>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</si>
  <si>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</si>
  <si>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</si>
  <si>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</si>
  <si>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</si>
  <si>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</si>
  <si>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</si>
  <si>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</si>
  <si>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</si>
  <si>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</si>
  <si>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</si>
  <si>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</si>
  <si>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</si>
  <si>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</si>
  <si>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</si>
  <si>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</si>
  <si>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</si>
  <si>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</si>
  <si>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</si>
  <si>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</si>
  <si>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</si>
  <si>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</si>
  <si>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</si>
  <si>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</si>
  <si>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</si>
  <si>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</si>
  <si>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</si>
  <si>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</si>
  <si>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</si>
  <si>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</si>
  <si>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</si>
  <si>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</si>
  <si>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</si>
  <si>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</si>
  <si>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</si>
  <si>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</si>
  <si>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</si>
  <si>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</si>
  <si>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</si>
  <si>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</si>
  <si>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</si>
  <si>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</si>
  <si>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</si>
  <si>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</si>
  <si>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</si>
  <si>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</si>
  <si>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</si>
  <si>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</si>
  <si>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</si>
  <si>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</si>
  <si>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</si>
  <si>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</si>
  <si>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</si>
  <si>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</si>
  <si>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</si>
  <si>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</si>
  <si>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</si>
  <si>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</si>
  <si>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</si>
  <si>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</si>
  <si>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</si>
  <si>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</si>
  <si>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</si>
  <si>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</si>
  <si>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</si>
  <si>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</si>
  <si>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</si>
  <si>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</si>
  <si>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</si>
  <si>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</si>
  <si>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</si>
  <si>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</si>
  <si>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</si>
  <si>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</si>
  <si>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</si>
  <si>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</si>
  <si>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</si>
  <si>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</si>
  <si>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</si>
  <si>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</si>
  <si>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</si>
  <si>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</si>
  <si>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</si>
  <si>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</si>
  <si>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</si>
  <si>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</si>
  <si>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</si>
  <si>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</si>
  <si>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</si>
  <si>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</si>
  <si>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</si>
  <si>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</si>
  <si>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</si>
  <si>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</si>
  <si>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</si>
  <si>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</si>
  <si>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</si>
  <si>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</si>
  <si>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</si>
  <si>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</si>
  <si>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</si>
  <si>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</si>
  <si>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</si>
  <si>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</si>
  <si>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</si>
  <si>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</si>
  <si>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</si>
  <si>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</si>
  <si>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</si>
  <si>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</si>
  <si>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</si>
  <si>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</si>
  <si>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</si>
  <si>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</si>
  <si>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</si>
  <si>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</si>
  <si>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</si>
  <si>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</si>
  <si>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</si>
  <si>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</si>
  <si>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</si>
  <si>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</si>
  <si>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</si>
  <si>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</si>
  <si>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</si>
  <si>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</si>
  <si>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</si>
  <si>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</si>
  <si>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</si>
  <si>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</si>
  <si>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</si>
  <si>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</si>
  <si>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</si>
  <si>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</si>
  <si>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</si>
  <si>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</si>
  <si>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</si>
  <si>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</si>
  <si>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</si>
  <si>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</si>
  <si>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</si>
  <si>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</si>
  <si>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</si>
  <si>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</si>
  <si>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</si>
  <si>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</si>
  <si>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</si>
  <si>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</si>
  <si>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</si>
  <si>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</si>
  <si>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</si>
  <si>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</si>
  <si>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</si>
  <si>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</si>
  <si>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</si>
  <si>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</si>
  <si>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</si>
  <si>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</si>
  <si>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</si>
  <si>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</si>
  <si>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</si>
  <si>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</si>
  <si>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</si>
  <si>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</si>
  <si>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</si>
  <si>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</si>
  <si>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</si>
  <si>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</si>
  <si>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</si>
  <si>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</si>
  <si>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</si>
  <si>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</si>
  <si>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</si>
  <si>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</si>
  <si>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</si>
  <si>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</si>
  <si>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</si>
  <si>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</si>
  <si>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</si>
  <si>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</si>
  <si>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</si>
  <si>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</si>
  <si>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</si>
  <si>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</si>
  <si>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</si>
  <si>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</si>
  <si>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</si>
  <si>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</si>
  <si>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</si>
  <si>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</si>
  <si>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</si>
  <si>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</si>
  <si>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</si>
  <si>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</si>
  <si>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</si>
  <si>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</si>
  <si>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</si>
  <si>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</si>
  <si>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</si>
  <si>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</si>
  <si>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</si>
  <si>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</si>
  <si>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</si>
  <si>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</si>
  <si>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</si>
  <si>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</si>
  <si>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</si>
  <si>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</si>
  <si>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</si>
  <si>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</si>
  <si>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</si>
  <si>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</si>
  <si>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</si>
  <si>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</si>
  <si>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</si>
  <si>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</si>
  <si>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</si>
  <si>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</si>
  <si>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</si>
  <si>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</si>
  <si>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</si>
  <si>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</si>
  <si>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</si>
  <si>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</si>
  <si>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</si>
  <si>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</si>
  <si>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</si>
  <si>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</si>
  <si>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</si>
  <si>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</si>
  <si>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</si>
  <si>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</si>
  <si>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</si>
  <si>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</si>
  <si>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</si>
  <si>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</si>
  <si>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</si>
  <si>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</si>
  <si>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</si>
  <si>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</si>
  <si>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</si>
  <si>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</si>
  <si>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</si>
  <si>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</si>
  <si>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</si>
  <si>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</si>
  <si>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</si>
  <si>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</si>
  <si>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</si>
  <si>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</si>
  <si>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</si>
  <si>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</si>
  <si>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</si>
  <si>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</si>
  <si>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</si>
  <si>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</si>
  <si>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</si>
  <si>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</si>
  <si>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</si>
  <si>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</si>
  <si>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</si>
  <si>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</si>
  <si>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</si>
  <si>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</si>
  <si>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</si>
  <si>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</si>
  <si>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</si>
  <si>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</si>
  <si>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</si>
  <si>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</si>
  <si>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</si>
  <si>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</si>
  <si>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</si>
  <si>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</si>
  <si>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</si>
  <si>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</si>
  <si>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</si>
  <si>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</si>
  <si>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</si>
  <si>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</si>
  <si>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</si>
  <si>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</si>
  <si>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</si>
  <si>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</si>
  <si>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</si>
  <si>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</si>
  <si>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</si>
  <si>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</si>
  <si>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</si>
  <si>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</si>
  <si>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</si>
  <si>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</si>
  <si>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</si>
  <si>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</si>
  <si>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</si>
  <si>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</si>
  <si>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</si>
  <si>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</si>
  <si>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</si>
  <si>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</si>
  <si>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</si>
  <si>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</si>
  <si>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</si>
  <si>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</si>
  <si>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</si>
  <si>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</si>
  <si>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</si>
  <si>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</si>
  <si>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</si>
  <si>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</si>
  <si>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</si>
  <si>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</si>
  <si>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</si>
  <si>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</si>
  <si>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</si>
  <si>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</si>
  <si>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</si>
  <si>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</si>
  <si>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</si>
  <si>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</si>
  <si>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</si>
  <si>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</si>
  <si>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</si>
  <si>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</si>
  <si>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</si>
  <si>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</si>
  <si>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</si>
  <si>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</si>
  <si>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</si>
  <si>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</si>
  <si>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</si>
  <si>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</si>
  <si>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</si>
  <si>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</si>
  <si>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</si>
  <si>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</si>
  <si>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</si>
  <si>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</si>
  <si>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</si>
  <si>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</si>
  <si>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</si>
  <si>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</si>
  <si>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</si>
  <si>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</si>
  <si>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</si>
  <si>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</si>
  <si>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</si>
  <si>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</si>
  <si>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</si>
  <si>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</si>
  <si>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</si>
  <si>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</si>
  <si>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</si>
  <si>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</si>
  <si>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</si>
  <si>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</si>
  <si>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</si>
  <si>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</si>
  <si>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</si>
  <si>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</si>
  <si>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</si>
  <si>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</si>
  <si>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</si>
  <si>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</si>
  <si>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</si>
  <si>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</si>
  <si>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</si>
  <si>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</si>
  <si>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</si>
  <si>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</si>
  <si>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</si>
  <si>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</si>
  <si>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</si>
  <si>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</si>
  <si>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</si>
  <si>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</si>
  <si>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</si>
  <si>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</si>
  <si>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</si>
  <si>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</si>
  <si>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</si>
  <si>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</si>
  <si>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</si>
  <si>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</si>
  <si>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</si>
  <si>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</si>
  <si>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</si>
  <si>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</si>
  <si>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</si>
  <si>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</si>
  <si>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</si>
  <si>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</si>
  <si>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</si>
  <si>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</si>
  <si>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</si>
  <si>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</si>
  <si>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</si>
  <si>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</si>
  <si>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</si>
  <si>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</si>
  <si>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</si>
  <si>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</si>
  <si>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</si>
  <si>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</si>
  <si>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</si>
  <si>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</si>
  <si>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</si>
  <si>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</si>
  <si>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</si>
  <si>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</si>
  <si>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</si>
  <si>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</si>
  <si>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</si>
  <si>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</si>
  <si>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</si>
  <si>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</si>
  <si>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</si>
  <si>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</si>
  <si>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</si>
  <si>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</si>
  <si>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</si>
  <si>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</si>
  <si>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</si>
  <si>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</si>
  <si>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</si>
  <si>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</si>
  <si>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</si>
  <si>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</si>
  <si>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</si>
  <si>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</si>
  <si>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</si>
  <si>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</si>
  <si>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</si>
  <si>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</si>
  <si>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</si>
  <si>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</si>
  <si>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</si>
  <si>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</si>
  <si>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</si>
  <si>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</si>
  <si>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</si>
  <si>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</si>
  <si>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</si>
  <si>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</si>
  <si>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</si>
  <si>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</si>
  <si>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</si>
  <si>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</si>
  <si>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</si>
  <si>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</si>
  <si>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</si>
  <si>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</si>
  <si>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</si>
  <si>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</si>
  <si>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</si>
  <si>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</si>
  <si>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</si>
  <si>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</si>
  <si>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</si>
  <si>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</si>
  <si>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</si>
  <si>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</si>
  <si>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</si>
  <si>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</si>
  <si>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</si>
  <si>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</si>
  <si>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</si>
  <si>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</si>
  <si>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</si>
  <si>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</si>
  <si>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</si>
  <si>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</si>
  <si>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</si>
  <si>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</si>
  <si>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</si>
  <si>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</si>
  <si>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</si>
  <si>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</si>
  <si>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</si>
  <si>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</si>
  <si>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</si>
  <si>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</si>
  <si>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</si>
  <si>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</si>
  <si>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</si>
  <si>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</si>
  <si>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</si>
  <si>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</si>
  <si>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</si>
  <si>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</si>
  <si>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</si>
  <si>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</si>
  <si>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</si>
  <si>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</si>
  <si>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</si>
  <si>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</si>
  <si>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</si>
  <si>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</si>
  <si>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</si>
  <si>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</si>
  <si>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</si>
  <si>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</si>
  <si>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</si>
  <si>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</si>
  <si>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</si>
  <si>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</si>
  <si>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</si>
  <si>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</si>
  <si>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</si>
  <si>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</si>
  <si>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</si>
  <si>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</si>
  <si>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</si>
  <si>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</si>
  <si>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</si>
  <si>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</si>
  <si>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</si>
  <si>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</si>
  <si>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</si>
  <si>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</si>
  <si>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</si>
  <si>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</si>
  <si>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</si>
  <si>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</si>
  <si>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</si>
  <si>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</si>
  <si>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</si>
  <si>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</si>
  <si>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</si>
  <si>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</si>
  <si>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</si>
  <si>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</si>
  <si>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</si>
  <si>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</si>
  <si>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</si>
  <si>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</si>
  <si>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</si>
  <si>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</si>
  <si>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</si>
  <si>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</si>
  <si>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</si>
  <si>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</si>
  <si>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</si>
  <si>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</si>
  <si>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</si>
  <si>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</si>
  <si>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</si>
  <si>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</si>
  <si>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</si>
  <si>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</si>
  <si>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</si>
  <si>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</si>
  <si>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</si>
  <si>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</si>
  <si>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</si>
  <si>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</si>
  <si>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</si>
  <si>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</si>
  <si>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</si>
  <si>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</si>
  <si>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</si>
  <si>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</si>
  <si>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</si>
  <si>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</si>
  <si>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</si>
  <si>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</si>
  <si>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</si>
  <si>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</si>
  <si>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</si>
  <si>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</si>
  <si>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</si>
  <si>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</si>
  <si>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</si>
  <si>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</si>
  <si>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</si>
  <si>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</si>
  <si>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</si>
  <si>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</si>
  <si>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</si>
  <si>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</si>
  <si>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</si>
  <si>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</si>
  <si>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</si>
  <si>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</si>
  <si>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</si>
  <si>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</si>
  <si>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</si>
  <si>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</si>
  <si>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</si>
  <si>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</si>
  <si>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</si>
  <si>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</si>
  <si>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</si>
  <si>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</si>
  <si>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</si>
  <si>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</si>
  <si>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</si>
  <si>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</si>
  <si>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</si>
  <si>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</si>
  <si>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</si>
  <si>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</si>
  <si>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</si>
  <si>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</si>
  <si>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</si>
  <si>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</si>
  <si>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</si>
  <si>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</si>
  <si>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</si>
  <si>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</si>
  <si>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</si>
  <si>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</si>
  <si>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</si>
  <si>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</si>
  <si>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</si>
  <si>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</si>
  <si>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</si>
  <si>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</si>
  <si>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</si>
  <si>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</si>
  <si>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</si>
  <si>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</si>
  <si>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</si>
  <si>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</si>
  <si>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</si>
  <si>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</si>
  <si>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</si>
  <si>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</si>
  <si>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</si>
  <si>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</si>
  <si>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</si>
  <si>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</si>
  <si>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</si>
  <si>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</si>
  <si>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</si>
  <si>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</si>
  <si>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</si>
  <si>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</si>
  <si>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</si>
  <si>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</si>
  <si>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</si>
  <si>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</si>
  <si>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</si>
  <si>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</si>
  <si>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</si>
  <si>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</si>
  <si>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</si>
  <si>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</si>
  <si>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</si>
  <si>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</si>
  <si>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</si>
  <si>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</si>
  <si>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</si>
  <si>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</si>
  <si>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</si>
  <si>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</si>
  <si>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</si>
  <si>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</si>
  <si>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</si>
  <si>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</si>
  <si>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</si>
  <si>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</si>
  <si>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</si>
  <si>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</si>
  <si>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</si>
  <si>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</si>
  <si>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</si>
  <si>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</si>
  <si>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</si>
  <si>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</si>
  <si>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</si>
  <si>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</si>
  <si>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</si>
  <si>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</si>
  <si>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</si>
  <si>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</si>
  <si>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</si>
  <si>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</si>
  <si>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</si>
  <si>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</si>
  <si>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</si>
  <si>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</si>
  <si>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</si>
  <si>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</si>
  <si>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</si>
  <si>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</si>
  <si>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</si>
  <si>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</si>
  <si>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</si>
  <si>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</si>
  <si>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</si>
  <si>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</si>
  <si>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</si>
  <si>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</si>
  <si>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</si>
  <si>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</si>
  <si>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</si>
  <si>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</si>
  <si>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</si>
  <si>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</si>
  <si>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</si>
  <si>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</si>
  <si>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</si>
  <si>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</si>
  <si>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</si>
  <si>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</si>
  <si>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</si>
  <si>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</si>
  <si>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</si>
  <si>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</si>
  <si>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</si>
  <si>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</si>
  <si>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</si>
  <si>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</si>
  <si>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</si>
  <si>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</si>
  <si>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</si>
  <si>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</si>
  <si>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</si>
  <si>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</si>
  <si>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</si>
  <si>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</si>
  <si>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</si>
  <si>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</si>
  <si>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</si>
  <si>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</si>
  <si>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</si>
  <si>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</si>
  <si>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</si>
  <si>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</si>
  <si>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</si>
  <si>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</si>
  <si>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</si>
  <si>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</si>
  <si>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</si>
  <si>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</si>
  <si>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</si>
  <si>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</si>
  <si>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</si>
  <si>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</si>
  <si>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</si>
  <si>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</si>
  <si>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</si>
  <si>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</si>
  <si>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</si>
  <si>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</si>
  <si>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</si>
  <si>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</si>
  <si>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</si>
  <si>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</si>
  <si>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</si>
  <si>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</si>
  <si>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</si>
  <si>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</si>
  <si>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</si>
  <si>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</si>
  <si>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</si>
  <si>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</si>
  <si>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</si>
  <si>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</si>
  <si>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</si>
  <si>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</si>
  <si>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</si>
  <si>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</si>
  <si>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</si>
  <si>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</si>
  <si>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</si>
  <si>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</si>
  <si>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</si>
  <si>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</si>
  <si>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</si>
  <si>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</si>
  <si>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</si>
  <si>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</si>
  <si>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</si>
  <si>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</si>
  <si>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</si>
  <si>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</si>
  <si>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</si>
  <si>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</si>
  <si>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</si>
  <si>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</si>
  <si>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</si>
  <si>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</si>
  <si>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</si>
  <si>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</si>
  <si>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</si>
  <si>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</si>
  <si>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</si>
  <si>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</si>
  <si>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</si>
  <si>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</si>
  <si>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</si>
  <si>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</si>
  <si>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</si>
  <si>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</si>
  <si>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</si>
  <si>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</si>
  <si>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</si>
  <si>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</si>
  <si>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</si>
  <si>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</si>
  <si>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</si>
  <si>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</si>
  <si>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</si>
  <si>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</si>
  <si>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</si>
  <si>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</si>
  <si>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</si>
  <si>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</si>
  <si>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</si>
  <si>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</si>
  <si>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</si>
  <si>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</si>
  <si>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</si>
  <si>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</si>
  <si>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</si>
  <si>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</si>
  <si>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</si>
  <si>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</si>
  <si>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</si>
  <si>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</si>
  <si>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</si>
  <si>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</si>
  <si>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</si>
  <si>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</si>
  <si>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</si>
  <si>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</si>
  <si>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</si>
  <si>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</si>
  <si>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</si>
  <si>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</si>
  <si>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</si>
  <si>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</si>
  <si>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</si>
  <si>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</si>
  <si>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</si>
  <si>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</si>
  <si>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</si>
  <si>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</si>
  <si>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</si>
  <si>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</si>
  <si>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</si>
  <si>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</si>
  <si>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</si>
  <si>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</si>
  <si>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</si>
  <si>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</si>
  <si>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</si>
  <si>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</si>
  <si>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</si>
  <si>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</si>
  <si>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</si>
  <si>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</si>
  <si>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</si>
  <si>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</si>
  <si>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</si>
  <si>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</si>
  <si>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</si>
  <si>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</si>
  <si>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</si>
  <si>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</si>
  <si>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</si>
  <si>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</si>
  <si>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</si>
  <si>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</si>
  <si>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</si>
  <si>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</si>
  <si>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</si>
  <si>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</si>
  <si>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</si>
  <si>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</si>
  <si>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</si>
  <si>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</si>
  <si>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</si>
  <si>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</si>
  <si>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</si>
  <si>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</si>
  <si>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</si>
  <si>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</si>
  <si>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</si>
  <si>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</si>
  <si>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</si>
  <si>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</si>
  <si>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</si>
  <si>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</si>
  <si>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</si>
  <si>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</si>
  <si>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</si>
  <si>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</si>
  <si>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</si>
  <si>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</si>
  <si>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</si>
  <si>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</si>
  <si>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</si>
  <si>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</si>
  <si>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</si>
  <si>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</si>
  <si>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</si>
  <si>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</si>
  <si>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</si>
  <si>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</si>
  <si>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</si>
  <si>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</si>
  <si>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</si>
  <si>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</si>
  <si>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</si>
  <si>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</si>
  <si>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</si>
  <si>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</si>
  <si>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</si>
  <si>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</si>
  <si>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</si>
  <si>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</si>
  <si>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</si>
  <si>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</si>
  <si>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</si>
  <si>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</si>
  <si>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</si>
  <si>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</si>
  <si>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</si>
  <si>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</si>
  <si>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</si>
  <si>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</si>
  <si>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</si>
  <si>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</si>
  <si>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</si>
  <si>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</si>
  <si>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</si>
  <si>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</si>
  <si>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</si>
  <si>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</si>
  <si>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</si>
  <si>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</si>
  <si>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</si>
  <si>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</si>
  <si>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</si>
  <si>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</si>
  <si>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</si>
  <si>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</si>
  <si>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</si>
  <si>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</si>
  <si>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</si>
  <si>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</si>
  <si>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</si>
  <si>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</si>
  <si>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</si>
  <si>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</si>
  <si>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</si>
  <si>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</si>
  <si>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</si>
  <si>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</si>
  <si>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</si>
  <si>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</si>
  <si>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</si>
  <si>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</si>
  <si>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</si>
  <si>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</si>
  <si>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</si>
  <si>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</si>
  <si>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</si>
  <si>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</si>
  <si>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</si>
  <si>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</si>
  <si>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</si>
  <si>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</si>
  <si>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</si>
  <si>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</si>
  <si>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</si>
  <si>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</si>
  <si>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</si>
  <si>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</si>
  <si>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</si>
  <si>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</si>
  <si>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</si>
  <si>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</si>
  <si>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</si>
  <si>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</si>
  <si>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</si>
  <si>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</si>
  <si>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</si>
  <si>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</si>
  <si>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</si>
  <si>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</si>
  <si>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</si>
  <si>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</si>
  <si>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</si>
  <si>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</si>
  <si>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</si>
  <si>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</si>
  <si>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</si>
  <si>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</si>
  <si>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</si>
  <si>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</si>
  <si>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</si>
  <si>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</si>
  <si>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</si>
  <si>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</si>
  <si>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</si>
  <si>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</si>
  <si>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</si>
  <si>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</si>
  <si>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</si>
  <si>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</si>
  <si>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</si>
  <si>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</si>
  <si>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</si>
  <si>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</si>
  <si>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</si>
  <si>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</si>
  <si>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</si>
  <si>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</si>
  <si>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</si>
  <si>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</si>
  <si>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</si>
  <si>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</si>
  <si>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</si>
  <si>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</si>
  <si>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</si>
  <si>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</si>
  <si>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</si>
  <si>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</si>
  <si>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</si>
  <si>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</si>
  <si>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</si>
  <si>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</si>
  <si>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</si>
  <si>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</si>
  <si>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</si>
  <si>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</si>
  <si>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</si>
  <si>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</si>
  <si>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</si>
  <si>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</si>
  <si>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</si>
  <si>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</si>
  <si>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</si>
  <si>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</si>
  <si>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</si>
  <si>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</si>
  <si>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</si>
  <si>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</si>
  <si>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</si>
  <si>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</si>
  <si>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</si>
  <si>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</si>
  <si>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</si>
  <si>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</si>
  <si>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</si>
  <si>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</si>
  <si>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</si>
  <si>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</si>
  <si>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</si>
  <si>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</si>
  <si>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</si>
  <si>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</si>
  <si>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</si>
  <si>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</si>
  <si>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</si>
  <si>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</si>
  <si>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</si>
  <si>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</si>
  <si>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</si>
  <si>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</si>
  <si>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</si>
  <si>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</si>
  <si>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</si>
  <si>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</si>
  <si>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</si>
  <si>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</si>
  <si>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</si>
  <si>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</si>
  <si>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</si>
  <si>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</si>
  <si>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</si>
  <si>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</si>
  <si>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</si>
  <si>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</si>
  <si>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</si>
  <si>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</si>
  <si>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</si>
  <si>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</si>
  <si>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</si>
  <si>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</si>
  <si>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</si>
  <si>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</si>
  <si>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</si>
  <si>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</si>
  <si>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</si>
  <si>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</si>
  <si>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</si>
  <si>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</si>
  <si>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</si>
  <si>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</si>
  <si>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</si>
  <si>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</si>
  <si>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</si>
  <si>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</si>
  <si>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</si>
  <si>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</si>
  <si>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</si>
  <si>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</si>
  <si>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</si>
  <si>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</si>
  <si>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</si>
  <si>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</si>
  <si>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</si>
  <si>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</si>
  <si>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</si>
  <si>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</si>
  <si>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</si>
  <si>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</si>
  <si>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</si>
  <si>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</si>
  <si>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</si>
  <si>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</si>
  <si>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</si>
  <si>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</si>
  <si>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</si>
  <si>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</si>
  <si>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</si>
  <si>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</si>
  <si>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</si>
  <si>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</si>
  <si>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</si>
  <si>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</si>
  <si>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</si>
  <si>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</si>
  <si>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</si>
  <si>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</si>
  <si>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</si>
  <si>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</si>
  <si>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</si>
  <si>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</si>
  <si>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</si>
  <si>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</si>
  <si>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</si>
  <si>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</si>
  <si>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</si>
  <si>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</si>
  <si>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</si>
  <si>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</si>
  <si>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</si>
  <si>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</si>
  <si>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</si>
  <si>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</si>
  <si>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</si>
  <si>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</si>
  <si>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</si>
  <si>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</si>
  <si>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</si>
  <si>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</si>
  <si>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</si>
  <si>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</si>
  <si>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</si>
  <si>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</si>
  <si>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</si>
  <si>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</si>
  <si>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</si>
  <si>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</si>
  <si>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</si>
  <si>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</si>
  <si>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</si>
  <si>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</si>
  <si>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</si>
  <si>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</si>
  <si>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</si>
  <si>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</si>
  <si>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</si>
  <si>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</si>
  <si>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</si>
  <si>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</si>
  <si>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</si>
  <si>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</si>
  <si>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</si>
  <si>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</si>
  <si>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</si>
  <si>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</si>
  <si>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</si>
  <si>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</si>
  <si>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</si>
  <si>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</si>
  <si>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</si>
  <si>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</si>
  <si>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</si>
  <si>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</si>
  <si>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</si>
  <si>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</si>
  <si>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</si>
  <si>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</si>
  <si>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</si>
  <si>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</si>
  <si>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</si>
  <si>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</si>
  <si>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</si>
  <si>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</si>
  <si>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</si>
  <si>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</si>
  <si>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</si>
  <si>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</si>
  <si>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</si>
  <si>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</si>
  <si>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</si>
  <si>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</si>
  <si>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</si>
  <si>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</si>
  <si>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</si>
  <si>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</si>
  <si>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</si>
  <si>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</si>
  <si>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</si>
  <si>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</si>
  <si>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</si>
  <si>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</si>
  <si>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</si>
  <si>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</si>
  <si>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</si>
  <si>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</si>
  <si>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</si>
  <si>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</si>
  <si>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</si>
  <si>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</si>
  <si>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</si>
  <si>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</si>
  <si>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</si>
  <si>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</si>
  <si>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</si>
  <si>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</si>
  <si>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</si>
  <si>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</si>
  <si>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</si>
  <si>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</si>
  <si>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</si>
  <si>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</si>
  <si>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</si>
  <si>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</si>
  <si>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</si>
  <si>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</si>
  <si>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</si>
  <si>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</si>
  <si>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</si>
  <si>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</si>
  <si>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</si>
  <si>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</si>
  <si>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</si>
  <si>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</si>
  <si>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</si>
  <si>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</si>
  <si>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</si>
  <si>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</si>
  <si>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</si>
  <si>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</si>
  <si>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</si>
  <si>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</si>
  <si>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</si>
  <si>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</si>
  <si>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</si>
  <si>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</si>
  <si>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</si>
  <si>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</si>
  <si>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</si>
  <si>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</si>
  <si>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</si>
  <si>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</si>
  <si>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</si>
  <si>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</si>
  <si>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</si>
  <si>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</si>
  <si>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</si>
  <si>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</si>
  <si>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</si>
  <si>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</si>
  <si>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</si>
  <si>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</si>
  <si>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</si>
  <si>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</si>
  <si>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</si>
  <si>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</si>
  <si>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</si>
  <si>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</si>
  <si>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</si>
  <si>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</si>
  <si>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</si>
  <si>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</si>
  <si>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</si>
  <si>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</si>
  <si>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</si>
  <si>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</si>
  <si>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</si>
  <si>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</si>
  <si>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</si>
  <si>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</si>
  <si>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</si>
  <si>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</si>
  <si>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</si>
  <si>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</si>
  <si>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</si>
  <si>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</si>
  <si>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</si>
  <si>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</si>
  <si>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</si>
  <si>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</si>
  <si>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</si>
  <si>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</si>
  <si>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</si>
  <si>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</si>
  <si>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</si>
  <si>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</si>
  <si>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</si>
  <si>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</si>
  <si>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</si>
  <si>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</si>
  <si>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</si>
  <si>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</si>
  <si>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</si>
  <si>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</si>
  <si>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</si>
  <si>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</si>
  <si>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</si>
  <si>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</si>
  <si>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</si>
  <si>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</si>
  <si>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</si>
  <si>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</si>
  <si>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</si>
  <si>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</si>
  <si>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</si>
  <si>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</si>
  <si>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</si>
  <si>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</si>
  <si>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</si>
  <si>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</si>
  <si>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</si>
  <si>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</si>
  <si>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</si>
  <si>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</si>
  <si>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</si>
  <si>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</si>
  <si>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</si>
  <si>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</si>
  <si>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</si>
  <si>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</si>
  <si>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</si>
  <si>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</si>
  <si>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</si>
  <si>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</si>
  <si>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</si>
  <si>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</si>
  <si>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</si>
  <si>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</si>
  <si>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</si>
  <si>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</si>
  <si>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</si>
  <si>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</si>
  <si>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</si>
  <si>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</si>
  <si>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</si>
  <si>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</si>
  <si>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</si>
  <si>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</si>
  <si>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</si>
  <si>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</si>
  <si>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</si>
  <si>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</si>
  <si>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</si>
  <si>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</si>
  <si>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</si>
  <si>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</si>
  <si>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</si>
  <si>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</si>
  <si>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</si>
  <si>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</si>
  <si>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</si>
  <si>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</si>
  <si>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</si>
  <si>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</si>
  <si>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</si>
  <si>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</si>
  <si>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</si>
  <si>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</si>
  <si>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</si>
  <si>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</si>
  <si>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</si>
  <si>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</si>
  <si>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</si>
  <si>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</si>
  <si>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</si>
  <si>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</si>
  <si>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</si>
  <si>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</si>
  <si>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</si>
  <si>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</si>
  <si>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</si>
  <si>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</si>
  <si>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</si>
  <si>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</si>
  <si>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</si>
  <si>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</si>
  <si>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</si>
  <si>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</si>
  <si>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</si>
  <si>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</si>
  <si>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</si>
  <si>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</si>
  <si>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</si>
  <si>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</si>
  <si>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</si>
  <si>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</si>
  <si>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</si>
  <si>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</si>
  <si>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</si>
  <si>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</si>
  <si>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</si>
  <si>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</si>
  <si>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</si>
  <si>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</si>
  <si>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</si>
  <si>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</si>
  <si>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</si>
  <si>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</si>
  <si>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</si>
  <si>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</si>
  <si>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</si>
  <si>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</si>
  <si>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</si>
  <si>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</si>
  <si>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</si>
  <si>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</si>
  <si>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</si>
  <si>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</si>
  <si>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</si>
  <si>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</si>
  <si>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</si>
  <si>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</si>
  <si>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</si>
  <si>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</si>
  <si>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</si>
  <si>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</si>
  <si>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</si>
  <si>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</si>
  <si>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</si>
  <si>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</si>
  <si>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</si>
  <si>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</si>
  <si>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</si>
  <si>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</si>
  <si>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</si>
  <si>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</si>
  <si>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</si>
  <si>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</si>
  <si>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</si>
  <si>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</si>
  <si>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</si>
  <si>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</si>
  <si>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</si>
  <si>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</si>
  <si>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</si>
  <si>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</si>
  <si>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</si>
  <si>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</si>
  <si>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</si>
  <si>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</si>
  <si>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</si>
  <si>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</si>
  <si>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</si>
  <si>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</si>
  <si>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</si>
  <si>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</si>
  <si>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</si>
  <si>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</si>
  <si>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</si>
  <si>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</si>
  <si>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</si>
  <si>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</si>
  <si>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</si>
  <si>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</si>
  <si>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</si>
  <si>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</si>
  <si>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</si>
  <si>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</si>
  <si>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</si>
  <si>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</si>
  <si>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</si>
  <si>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</si>
  <si>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</si>
  <si>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</si>
  <si>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</si>
  <si>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</si>
  <si>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</si>
  <si>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</si>
  <si>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</si>
  <si>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</si>
  <si>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</si>
  <si>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</si>
  <si>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</si>
  <si>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</si>
  <si>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</si>
  <si>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</si>
  <si>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</si>
  <si>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</si>
  <si>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</si>
  <si>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</si>
  <si>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</si>
  <si>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</si>
  <si>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</si>
  <si>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</si>
  <si>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</si>
  <si>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</si>
  <si>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</si>
  <si>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</si>
  <si>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</si>
  <si>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</si>
  <si>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</si>
  <si>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</si>
  <si>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</si>
  <si>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</si>
  <si>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</si>
  <si>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</si>
  <si>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</si>
  <si>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</si>
  <si>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</si>
  <si>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</si>
  <si>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</si>
  <si>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</si>
  <si>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</si>
  <si>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</si>
  <si>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</si>
  <si>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</si>
  <si>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</si>
  <si>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</si>
  <si>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</si>
  <si>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</si>
  <si>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</si>
  <si>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</si>
  <si>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</si>
  <si>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</si>
  <si>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</si>
  <si>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</si>
  <si>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</si>
  <si>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</si>
  <si>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</si>
  <si>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</si>
  <si>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</si>
  <si>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</si>
  <si>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</si>
  <si>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</si>
  <si>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</si>
  <si>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</si>
  <si>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</si>
  <si>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</si>
  <si>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</si>
  <si>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</si>
  <si>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</si>
  <si>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</si>
  <si>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</si>
  <si>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</si>
  <si>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</si>
  <si>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</si>
  <si>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</si>
  <si>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</si>
  <si>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</si>
  <si>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</si>
  <si>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</si>
  <si>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</si>
  <si>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</si>
  <si>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</si>
  <si>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</si>
  <si>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</si>
  <si>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</si>
  <si>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</si>
  <si>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</si>
  <si>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</si>
  <si>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</si>
  <si>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</si>
  <si>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</si>
  <si>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</si>
  <si>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</si>
  <si>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</si>
  <si>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</si>
  <si>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</si>
  <si>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</si>
  <si>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</si>
  <si>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</si>
  <si>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</si>
  <si>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</si>
  <si>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</si>
  <si>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</si>
  <si>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</si>
  <si>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</si>
  <si>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</si>
  <si>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</si>
  <si>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</si>
  <si>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</si>
  <si>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</si>
  <si>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</si>
  <si>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</si>
  <si>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</si>
  <si>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</si>
  <si>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</si>
  <si>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</si>
  <si>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</si>
  <si>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</si>
  <si>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</si>
  <si>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</si>
  <si>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</si>
  <si>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</si>
  <si>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</si>
  <si>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</si>
  <si>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</si>
  <si>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</si>
  <si>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</si>
  <si>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</si>
  <si>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</si>
  <si>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</si>
  <si>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</si>
  <si>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</si>
  <si>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</si>
  <si>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</si>
  <si>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</si>
  <si>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</si>
  <si>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</si>
  <si>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</si>
  <si>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</si>
  <si>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</si>
  <si>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</si>
  <si>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</si>
  <si>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</si>
  <si>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</si>
  <si>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</si>
  <si>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</si>
  <si>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</si>
  <si>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</si>
  <si>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</si>
  <si>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</si>
  <si>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</si>
  <si>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</si>
  <si>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</si>
  <si>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</si>
  <si>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</si>
  <si>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</si>
  <si>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</si>
  <si>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</si>
  <si>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</si>
  <si>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</si>
  <si>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</si>
  <si>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</si>
  <si>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</si>
  <si>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</si>
  <si>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</si>
  <si>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</si>
  <si>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</si>
  <si>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</si>
  <si>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</si>
  <si>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</si>
  <si>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</si>
  <si>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</si>
  <si>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</si>
  <si>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</si>
  <si>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</si>
  <si>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</si>
  <si>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</si>
  <si>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</si>
  <si>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</si>
  <si>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</si>
  <si>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</si>
  <si>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</si>
  <si>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</si>
  <si>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</si>
  <si>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</si>
  <si>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</si>
  <si>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</si>
  <si>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</si>
  <si>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</si>
  <si>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</si>
  <si>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</si>
  <si>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</si>
  <si>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</si>
  <si>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</si>
  <si>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</si>
  <si>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</si>
  <si>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</si>
  <si>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</si>
  <si>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</si>
  <si>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</si>
  <si>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</si>
  <si>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</si>
  <si>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</si>
  <si>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</si>
  <si>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</si>
  <si>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</si>
  <si>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</si>
  <si>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</si>
  <si>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</si>
  <si>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</si>
  <si>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</si>
  <si>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</si>
  <si>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</si>
  <si>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</si>
  <si>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</si>
  <si>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</si>
  <si>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</si>
  <si>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</si>
  <si>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</si>
  <si>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</si>
  <si>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</si>
  <si>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</si>
  <si>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</si>
  <si>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</si>
  <si>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</si>
  <si>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</si>
  <si>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</si>
  <si>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</si>
  <si>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</si>
  <si>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</si>
  <si>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</si>
  <si>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</si>
  <si>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</si>
  <si>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</si>
  <si>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</si>
  <si>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</si>
  <si>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</si>
  <si>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</si>
  <si>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</si>
  <si>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</si>
  <si>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</si>
  <si>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</si>
  <si>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</si>
  <si>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</si>
  <si>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</si>
  <si>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</si>
  <si>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</si>
  <si>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</si>
  <si>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</si>
  <si>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</si>
  <si>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</si>
  <si>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</si>
  <si>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</si>
  <si>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</si>
  <si>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</si>
  <si>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</si>
  <si>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</si>
  <si>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</si>
  <si>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</si>
  <si>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</si>
  <si>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</si>
  <si>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</si>
  <si>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</si>
  <si>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</si>
  <si>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</si>
  <si>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</si>
  <si>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</si>
  <si>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</si>
  <si>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</si>
  <si>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</si>
  <si>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</si>
  <si>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</si>
  <si>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</si>
  <si>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</si>
  <si>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</si>
  <si>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</si>
  <si>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</si>
  <si>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</si>
  <si>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</si>
  <si>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</si>
  <si>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</si>
  <si>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</si>
  <si>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</si>
  <si>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</si>
  <si>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</si>
  <si>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</si>
  <si>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</si>
  <si>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</si>
  <si>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</si>
  <si>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</si>
  <si>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</si>
  <si>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</si>
  <si>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</si>
  <si>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</si>
  <si>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</si>
  <si>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</si>
  <si>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</si>
  <si>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</si>
  <si>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</si>
  <si>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</si>
  <si>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</si>
  <si>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</si>
  <si>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</si>
  <si>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</si>
  <si>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</si>
  <si>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</si>
  <si>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</si>
  <si>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</si>
  <si>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</si>
  <si>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</si>
  <si>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</si>
  <si>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</si>
  <si>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</si>
  <si>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</si>
  <si>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</si>
  <si>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</si>
  <si>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</si>
  <si>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</si>
  <si>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</si>
  <si>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</si>
  <si>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</si>
  <si>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</si>
  <si>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</si>
  <si>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</si>
  <si>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</si>
  <si>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</si>
  <si>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</si>
  <si>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</si>
  <si>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</si>
  <si>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</si>
  <si>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</si>
  <si>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</si>
  <si>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</si>
  <si>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</si>
  <si>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</si>
  <si>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</si>
  <si>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</si>
  <si>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</si>
  <si>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</si>
  <si>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</si>
  <si>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</si>
  <si>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</si>
  <si>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</si>
  <si>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</si>
  <si>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</si>
  <si>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</si>
  <si>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</si>
  <si>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</si>
  <si>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</si>
  <si>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</si>
  <si>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</si>
  <si>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</si>
  <si>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</si>
  <si>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</si>
  <si>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</si>
  <si>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</si>
  <si>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</si>
  <si>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</si>
  <si>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</si>
  <si>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</si>
  <si>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</si>
  <si>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</si>
  <si>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</si>
  <si>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</si>
  <si>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</si>
  <si>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</si>
  <si>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</si>
  <si>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</si>
  <si>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</si>
  <si>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</si>
  <si>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</si>
  <si>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</si>
  <si>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</si>
  <si>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</si>
  <si>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</si>
  <si>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</si>
  <si>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</si>
  <si>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</si>
  <si>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</si>
  <si>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</si>
  <si>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</si>
  <si>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</si>
  <si>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</si>
  <si>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</si>
  <si>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</si>
  <si>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</si>
  <si>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</si>
  <si>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</si>
  <si>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</si>
  <si>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</si>
  <si>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</si>
  <si>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</si>
  <si>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</si>
  <si>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</si>
  <si>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</si>
  <si>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</si>
  <si>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</si>
  <si>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</si>
  <si>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</si>
  <si>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</si>
  <si>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</si>
  <si>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</si>
  <si>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</si>
  <si>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</si>
  <si>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</si>
  <si>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</si>
  <si>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</si>
  <si>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</si>
  <si>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</si>
  <si>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</si>
  <si>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</si>
  <si>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</si>
  <si>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</si>
  <si>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</si>
  <si>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</si>
  <si>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</si>
  <si>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</si>
  <si>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</si>
  <si>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</si>
  <si>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</si>
  <si>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</si>
  <si>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</si>
  <si>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</si>
  <si>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</si>
  <si>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</si>
  <si>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</si>
  <si>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</si>
  <si>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</si>
  <si>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</si>
  <si>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</si>
  <si>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</si>
  <si>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</si>
  <si>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</si>
  <si>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</si>
  <si>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</si>
  <si>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</si>
  <si>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</si>
  <si>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</si>
  <si>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</si>
  <si>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</si>
  <si>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</si>
  <si>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</si>
  <si>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</si>
  <si>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</si>
  <si>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</si>
  <si>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</si>
  <si>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</si>
  <si>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</si>
  <si>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</si>
  <si>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</si>
  <si>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</si>
  <si>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</si>
  <si>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</si>
  <si>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</si>
  <si>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</si>
  <si>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</si>
  <si>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</si>
  <si>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</si>
  <si>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</si>
  <si>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</si>
  <si>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</si>
  <si>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</si>
  <si>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</si>
  <si>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</si>
  <si>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</si>
  <si>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</si>
  <si>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</si>
  <si>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</si>
  <si>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</si>
  <si>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</si>
  <si>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</si>
  <si>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</si>
  <si>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</si>
  <si>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</si>
  <si>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</si>
  <si>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</si>
  <si>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</si>
  <si>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</si>
  <si>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</si>
  <si>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</si>
  <si>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</si>
  <si>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</si>
  <si>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</si>
  <si>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</si>
  <si>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</si>
  <si>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</si>
  <si>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</si>
  <si>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</si>
  <si>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</si>
  <si>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</si>
  <si>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</si>
  <si>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</si>
  <si>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</si>
  <si>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</si>
  <si>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</si>
  <si>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</si>
  <si>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</si>
  <si>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</si>
  <si>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</si>
  <si>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</si>
  <si>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</si>
  <si>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</si>
  <si>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</si>
  <si>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</si>
  <si>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</si>
  <si>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</si>
  <si>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</si>
  <si>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</si>
  <si>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</si>
  <si>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</si>
  <si>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</si>
  <si>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</si>
  <si>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</si>
  <si>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</si>
  <si>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</si>
  <si>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</si>
  <si>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</si>
  <si>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</si>
  <si>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</si>
  <si>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</si>
  <si>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</si>
  <si>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</si>
  <si>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</si>
  <si>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</si>
  <si>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</si>
  <si>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</si>
  <si>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</si>
  <si>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</si>
  <si>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</si>
  <si>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</si>
  <si>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</si>
  <si>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</si>
  <si>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</si>
  <si>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</si>
  <si>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</si>
  <si>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</si>
  <si>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</si>
  <si>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</si>
  <si>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</si>
  <si>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</si>
  <si>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</si>
  <si>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</si>
  <si>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</si>
  <si>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</si>
  <si>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</si>
  <si>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</si>
  <si>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</si>
  <si>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</si>
  <si>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</si>
  <si>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</si>
  <si>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</si>
  <si>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</si>
  <si>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</si>
  <si>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</si>
  <si>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</si>
  <si>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</si>
  <si>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</si>
  <si>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</si>
  <si>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</si>
  <si>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</si>
  <si>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</si>
  <si>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</si>
  <si>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</si>
  <si>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</si>
  <si>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</si>
  <si>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</si>
  <si>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</si>
  <si>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</si>
  <si>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</si>
  <si>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</si>
  <si>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</si>
  <si>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</si>
  <si>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</si>
  <si>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</si>
  <si>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</si>
  <si>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</si>
  <si>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</si>
  <si>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</si>
  <si>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</si>
  <si>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</si>
  <si>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</si>
  <si>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</si>
  <si>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</si>
  <si>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</si>
  <si>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</si>
  <si>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</si>
  <si>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</si>
  <si>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</si>
  <si>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</si>
  <si>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</si>
  <si>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</si>
  <si>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</si>
  <si>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</si>
  <si>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</si>
  <si>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</si>
  <si>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</si>
  <si>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</si>
  <si>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</si>
  <si>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</si>
  <si>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</si>
  <si>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</si>
  <si>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</si>
  <si>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</si>
  <si>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</si>
  <si>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</si>
  <si>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</si>
  <si>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</si>
  <si>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</si>
  <si>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</si>
  <si>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</si>
  <si>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</si>
  <si>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</si>
  <si>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</si>
  <si>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</si>
  <si>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</si>
  <si>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</si>
  <si>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</si>
  <si>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</si>
  <si>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</si>
  <si>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</si>
  <si>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</si>
  <si>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</si>
  <si>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</si>
  <si>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</si>
  <si>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</si>
  <si>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</si>
  <si>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</si>
  <si>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</si>
  <si>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</si>
  <si>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</si>
  <si>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</si>
  <si>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</si>
  <si>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</si>
  <si>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</si>
  <si>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</si>
  <si>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</si>
  <si>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</si>
  <si>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</si>
  <si>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</si>
  <si>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</si>
  <si>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</si>
  <si>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</si>
  <si>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</si>
  <si>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</si>
  <si>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</si>
  <si>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</si>
  <si>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</si>
  <si>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</si>
  <si>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</si>
  <si>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</si>
  <si>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</si>
  <si>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</si>
  <si>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</si>
  <si>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</si>
  <si>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</si>
  <si>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</si>
  <si>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</si>
  <si>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</si>
  <si>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</si>
  <si>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</si>
  <si>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</si>
  <si>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</si>
  <si>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</si>
  <si>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</si>
  <si>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</si>
  <si>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</si>
  <si>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</si>
  <si>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</si>
  <si>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</si>
  <si>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</si>
  <si>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</si>
  <si>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</si>
  <si>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</si>
  <si>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</si>
  <si>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</si>
  <si>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</si>
  <si>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</si>
  <si>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</si>
  <si>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</si>
  <si>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</si>
  <si>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</si>
  <si>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</si>
  <si>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</si>
  <si>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</si>
  <si>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</si>
  <si>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</si>
  <si>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</si>
  <si>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</si>
  <si>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</si>
  <si>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</si>
  <si>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</si>
  <si>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</si>
  <si>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</si>
  <si>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</si>
  <si>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</si>
  <si>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</si>
  <si>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</si>
  <si>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</si>
  <si>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</si>
  <si>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</si>
  <si>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</si>
  <si>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</si>
  <si>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</si>
  <si>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</si>
  <si>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</si>
  <si>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</si>
  <si>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</si>
  <si>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</si>
  <si>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</si>
  <si>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</si>
  <si>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</si>
  <si>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</si>
  <si>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</si>
  <si>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</si>
  <si>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</si>
  <si>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</si>
  <si>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</si>
  <si>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</si>
  <si>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</si>
  <si>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</si>
  <si>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</si>
  <si>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</si>
  <si>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</si>
  <si>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</si>
  <si>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</si>
  <si>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</si>
  <si>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</si>
  <si>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</si>
  <si>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</si>
  <si>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</si>
  <si>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</si>
  <si>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</si>
  <si>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</si>
  <si>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</si>
  <si>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</si>
  <si>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</si>
  <si>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</si>
  <si>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</si>
  <si>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</si>
  <si>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</si>
  <si>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</si>
  <si>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</si>
  <si>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</si>
  <si>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</si>
  <si>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</si>
  <si>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</si>
  <si>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</si>
  <si>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</si>
  <si>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</si>
  <si>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</si>
  <si>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</si>
  <si>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</si>
  <si>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</si>
  <si>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</si>
  <si>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</si>
  <si>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</si>
  <si>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</si>
  <si>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</si>
  <si>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</si>
  <si>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</si>
  <si>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</si>
  <si>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</si>
  <si>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</si>
  <si>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</si>
  <si>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</si>
  <si>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</si>
  <si>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</si>
  <si>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</si>
  <si>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</si>
  <si>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</si>
  <si>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</si>
  <si>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</si>
  <si>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</si>
  <si>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</si>
  <si>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</si>
  <si>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</si>
  <si>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</si>
  <si>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</si>
  <si>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</si>
  <si>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</si>
  <si>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</si>
  <si>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</si>
  <si>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</si>
  <si>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</si>
  <si>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</si>
  <si>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</si>
  <si>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</si>
  <si>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</si>
  <si>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</si>
  <si>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</si>
  <si>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</si>
  <si>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</si>
  <si>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</si>
  <si>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</si>
  <si>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</si>
  <si>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</si>
  <si>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</si>
  <si>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</si>
  <si>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</si>
  <si>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</si>
  <si>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</si>
  <si>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</si>
  <si>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</si>
  <si>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</si>
  <si>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</si>
  <si>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</si>
  <si>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</si>
  <si>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</si>
  <si>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</si>
  <si>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</si>
  <si>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</si>
  <si>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</si>
  <si>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</si>
  <si>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</si>
  <si>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</si>
  <si>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</si>
  <si>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</si>
  <si>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</si>
  <si>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</si>
  <si>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</si>
  <si>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</si>
  <si>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</si>
  <si>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</si>
  <si>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</si>
  <si>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</si>
  <si>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</si>
  <si>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</si>
  <si>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</si>
  <si>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</si>
  <si>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</si>
  <si>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</si>
  <si>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</si>
  <si>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</si>
  <si>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</si>
  <si>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</si>
  <si>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</si>
  <si>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</si>
  <si>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</si>
  <si>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</si>
  <si>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</si>
  <si>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</si>
  <si>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</si>
  <si>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</si>
  <si>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</si>
  <si>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</si>
  <si>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</si>
  <si>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</si>
  <si>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</si>
  <si>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</si>
  <si>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</si>
  <si>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</si>
  <si>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</si>
  <si>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</si>
  <si>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</si>
  <si>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</si>
  <si>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</si>
  <si>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</si>
  <si>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</si>
  <si>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</si>
  <si>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</si>
  <si>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</si>
  <si>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</si>
  <si>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</si>
  <si>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</si>
  <si>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</si>
  <si>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</si>
  <si>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</si>
  <si>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</si>
  <si>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</si>
  <si>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</si>
  <si>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</si>
  <si>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</si>
  <si>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</si>
  <si>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</si>
  <si>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</si>
  <si>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</si>
  <si>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</si>
  <si>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</si>
  <si>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</si>
  <si>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</si>
  <si>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</si>
  <si>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</si>
  <si>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</si>
  <si>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</si>
  <si>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</si>
  <si>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</si>
  <si>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</si>
  <si>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</si>
  <si>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</si>
  <si>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</si>
  <si>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</si>
  <si>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</si>
  <si>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</si>
  <si>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</si>
  <si>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</si>
  <si>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</si>
  <si>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</si>
  <si>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</si>
  <si>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</si>
  <si>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</si>
  <si>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</si>
  <si>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</si>
  <si>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</si>
  <si>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</si>
  <si>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</si>
  <si>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</si>
  <si>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</si>
  <si>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</si>
  <si>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</si>
  <si>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</si>
  <si>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</si>
  <si>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</si>
  <si>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</si>
  <si>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</si>
  <si>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</si>
  <si>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</si>
  <si>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</si>
  <si>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</si>
  <si>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</si>
  <si>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</si>
  <si>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</si>
  <si>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</si>
  <si>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</si>
  <si>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</si>
  <si>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</si>
  <si>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</si>
  <si>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</si>
  <si>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</si>
  <si>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</si>
  <si>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</si>
  <si>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</si>
  <si>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</si>
  <si>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</si>
  <si>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</si>
  <si>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</si>
  <si>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</si>
  <si>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</si>
  <si>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</si>
  <si>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</si>
  <si>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</si>
  <si>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</si>
  <si>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</si>
  <si>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</si>
  <si>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</si>
  <si>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</si>
  <si>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</si>
  <si>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</si>
  <si>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</si>
  <si>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</si>
  <si>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</si>
  <si>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</si>
  <si>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</si>
  <si>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</si>
  <si>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</si>
  <si>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</si>
  <si>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</si>
  <si>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</si>
  <si>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</si>
  <si>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</si>
  <si>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</si>
  <si>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</si>
  <si>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</si>
  <si>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</si>
  <si>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</si>
  <si>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</si>
  <si>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</si>
  <si>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</si>
  <si>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</si>
  <si>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</si>
  <si>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</si>
  <si>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</si>
  <si>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</si>
  <si>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</si>
  <si>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</si>
  <si>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</si>
  <si>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</si>
  <si>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</si>
  <si>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</si>
  <si>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</si>
  <si>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</si>
  <si>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</si>
  <si>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</si>
  <si>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</si>
  <si>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</si>
  <si>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</si>
  <si>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</si>
  <si>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</si>
  <si>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</si>
  <si>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</si>
  <si>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</si>
  <si>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</si>
  <si>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</si>
  <si>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</si>
  <si>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</si>
  <si>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</si>
  <si>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</si>
  <si>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</si>
  <si>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</si>
  <si>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</si>
  <si>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</si>
  <si>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</si>
  <si>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</si>
  <si>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</si>
  <si>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</si>
  <si>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</si>
  <si>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</si>
  <si>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</si>
  <si>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</si>
  <si>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</si>
  <si>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</si>
  <si>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</si>
  <si>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</si>
  <si>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</si>
  <si>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</si>
  <si>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</si>
  <si>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</si>
  <si>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</si>
  <si>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</si>
  <si>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</si>
  <si>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</si>
  <si>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</si>
  <si>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</si>
  <si>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</si>
  <si>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</si>
  <si>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</si>
  <si>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</si>
  <si>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</si>
  <si>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</si>
  <si>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</si>
  <si>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</si>
  <si>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</si>
  <si>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</si>
  <si>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</si>
  <si>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</si>
  <si>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</si>
  <si>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</si>
  <si>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</si>
  <si>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</si>
  <si>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</si>
  <si>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</si>
  <si>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</si>
  <si>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</si>
  <si>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</si>
  <si>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</si>
  <si>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</si>
  <si>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</si>
  <si>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</si>
  <si>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</si>
  <si>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</si>
  <si>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</si>
  <si>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</si>
  <si>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</si>
  <si>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</si>
  <si>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</si>
  <si>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</si>
  <si>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</si>
  <si>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</si>
  <si>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</si>
  <si>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</si>
  <si>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</si>
  <si>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</si>
  <si>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</si>
  <si>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</si>
  <si>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</si>
  <si>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</si>
  <si>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</si>
  <si>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</si>
  <si>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</si>
  <si>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</si>
  <si>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</si>
  <si>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</si>
  <si>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</si>
  <si>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</si>
  <si>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</si>
  <si>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</si>
  <si>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</si>
  <si>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</si>
  <si>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</si>
  <si>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</si>
  <si>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</si>
  <si>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</si>
  <si>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</si>
  <si>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</si>
  <si>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</si>
  <si>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</si>
  <si>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</si>
  <si>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</si>
  <si>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</si>
  <si>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</si>
  <si>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</si>
  <si>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</si>
  <si>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</si>
  <si>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</si>
  <si>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</si>
  <si>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</si>
  <si>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</si>
  <si>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</si>
  <si>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</si>
  <si>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</si>
  <si>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</si>
  <si>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</si>
  <si>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</si>
  <si>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</si>
  <si>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</si>
  <si>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</si>
  <si>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</si>
  <si>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</si>
  <si>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</si>
  <si>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</si>
  <si>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</si>
  <si>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</si>
  <si>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</si>
  <si>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</si>
  <si>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</si>
  <si>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</si>
  <si>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</si>
  <si>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</si>
  <si>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</si>
  <si>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</si>
  <si>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</si>
  <si>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</si>
  <si>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</si>
  <si>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</si>
  <si>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</si>
  <si>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</si>
  <si>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</si>
  <si>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</si>
  <si>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</si>
  <si>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</si>
  <si>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</si>
  <si>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</si>
  <si>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</si>
  <si>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</si>
  <si>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</si>
  <si>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</si>
  <si>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</si>
  <si>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</si>
  <si>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</si>
  <si>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</si>
  <si>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</si>
  <si>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</si>
  <si>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</si>
  <si>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</si>
  <si>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</si>
  <si>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</si>
  <si>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</si>
  <si>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</si>
  <si>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</si>
  <si>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</si>
  <si>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</si>
  <si>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</si>
  <si>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</si>
  <si>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</si>
  <si>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</si>
  <si>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</si>
  <si>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</si>
  <si>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</si>
  <si>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</si>
  <si>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</si>
  <si>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</si>
  <si>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</si>
  <si>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</si>
  <si>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</si>
  <si>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</si>
  <si>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</si>
  <si>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</si>
  <si>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</si>
  <si>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</si>
  <si>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</si>
  <si>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</si>
  <si>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</si>
  <si>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</si>
  <si>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</si>
  <si>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</si>
  <si>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</si>
  <si>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</si>
  <si>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</si>
  <si>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</si>
  <si>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</si>
  <si>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</si>
  <si>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</si>
  <si>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</si>
  <si>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</si>
  <si>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</si>
  <si>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</si>
  <si>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</si>
  <si>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</si>
  <si>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</si>
  <si>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</si>
  <si>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</si>
  <si>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</si>
  <si>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</si>
  <si>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</si>
  <si>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</si>
  <si>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</si>
  <si>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</si>
  <si>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</si>
  <si>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</si>
  <si>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</si>
  <si>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</si>
  <si>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</si>
  <si>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</si>
  <si>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</si>
  <si>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</si>
  <si>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</si>
  <si>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</si>
  <si>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</si>
  <si>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</si>
  <si>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</si>
  <si>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</si>
  <si>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</si>
  <si>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</si>
  <si>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</si>
  <si>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</si>
  <si>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</si>
  <si>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</si>
  <si>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</si>
  <si>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</si>
  <si>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</si>
  <si>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</si>
  <si>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</si>
  <si>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</si>
  <si>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</si>
  <si>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</si>
  <si>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</si>
  <si>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</si>
  <si>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</si>
  <si>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</si>
  <si>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</si>
  <si>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</si>
  <si>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</si>
  <si>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</si>
  <si>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</si>
  <si>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</si>
  <si>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</si>
  <si>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</si>
  <si>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</si>
  <si>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</si>
  <si>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</si>
  <si>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</si>
  <si>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</si>
  <si>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</si>
  <si>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</si>
  <si>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</si>
  <si>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</si>
  <si>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</si>
  <si>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</si>
  <si>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</si>
  <si>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</si>
  <si>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</si>
  <si>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</si>
  <si>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</si>
  <si>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</si>
  <si>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</si>
  <si>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</si>
  <si>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</si>
  <si>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</si>
  <si>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</si>
  <si>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</si>
  <si>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</si>
  <si>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</si>
  <si>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</si>
  <si>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</si>
  <si>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</si>
  <si>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</si>
  <si>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</si>
  <si>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</si>
  <si>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</si>
  <si>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</si>
  <si>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</si>
  <si>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</si>
  <si>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</si>
  <si>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</si>
  <si>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</si>
  <si>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</si>
  <si>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</si>
  <si>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</si>
  <si>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</si>
  <si>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</si>
  <si>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</si>
  <si>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</si>
  <si>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</si>
  <si>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</si>
  <si>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</si>
  <si>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</si>
  <si>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</si>
  <si>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</si>
  <si>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</si>
  <si>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</si>
  <si>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</si>
  <si>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</si>
  <si>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</si>
  <si>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</si>
  <si>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</si>
  <si>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</si>
  <si>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</si>
  <si>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</si>
  <si>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</si>
  <si>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</si>
  <si>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</si>
  <si>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</si>
  <si>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</si>
  <si>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</si>
  <si>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</si>
  <si>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</si>
  <si>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</si>
  <si>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</si>
  <si>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</si>
  <si>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</si>
  <si>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</si>
  <si>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</si>
  <si>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</si>
  <si>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</si>
  <si>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</si>
  <si>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</si>
  <si>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</si>
  <si>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</si>
  <si>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</si>
  <si>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</si>
  <si>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</si>
  <si>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</si>
  <si>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</si>
  <si>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</si>
  <si>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</si>
  <si>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</si>
  <si>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</si>
  <si>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</si>
  <si>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</si>
  <si>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</si>
  <si>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</si>
  <si>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</si>
  <si>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</si>
  <si>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</si>
  <si>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</si>
  <si>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</si>
  <si>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</si>
  <si>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</si>
  <si>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</si>
  <si>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</si>
  <si>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</si>
  <si>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</si>
  <si>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</si>
  <si>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</si>
  <si>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</si>
  <si>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</si>
  <si>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</si>
  <si>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</si>
  <si>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</si>
  <si>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</si>
  <si>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</si>
  <si>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</si>
  <si>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</si>
  <si>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</si>
  <si>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</si>
  <si>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</si>
  <si>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</si>
  <si>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</si>
  <si>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</si>
  <si>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</si>
  <si>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</si>
  <si>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</si>
  <si>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</si>
  <si>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</si>
  <si>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</si>
  <si>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</si>
  <si>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</si>
  <si>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</si>
  <si>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</si>
  <si>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</si>
  <si>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</si>
  <si>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</si>
  <si>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</si>
  <si>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</si>
  <si>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</si>
  <si>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</si>
  <si>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</si>
  <si>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</si>
  <si>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</si>
  <si>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</si>
  <si>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</si>
  <si>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</si>
  <si>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</si>
  <si>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</si>
  <si>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</si>
  <si>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</si>
  <si>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</si>
  <si>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</si>
  <si>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</si>
  <si>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</si>
  <si>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</si>
  <si>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</si>
  <si>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</si>
  <si>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</si>
  <si>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</si>
  <si>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</si>
  <si>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</si>
  <si>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</si>
  <si>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</si>
  <si>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</si>
  <si>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</si>
  <si>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</si>
  <si>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</si>
  <si>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</si>
  <si>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</si>
  <si>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</si>
  <si>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</si>
  <si>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</si>
  <si>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</si>
  <si>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</si>
  <si>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</si>
  <si>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</si>
  <si>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</si>
  <si>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</si>
  <si>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</si>
  <si>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</si>
  <si>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</si>
  <si>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</si>
  <si>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</si>
  <si>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</si>
  <si>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</si>
  <si>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</si>
  <si>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</si>
  <si>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</si>
  <si>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</si>
  <si>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</si>
  <si>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</si>
  <si>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</si>
  <si>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</si>
  <si>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</si>
  <si>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</si>
  <si>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</si>
  <si>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</si>
  <si>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</si>
  <si>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</si>
  <si>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</si>
  <si>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</si>
  <si>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</si>
  <si>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</si>
  <si>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</si>
  <si>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</si>
  <si>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</si>
  <si>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</si>
  <si>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</si>
  <si>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</si>
  <si>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</si>
  <si>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</si>
  <si>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</si>
  <si>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</si>
  <si>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</si>
  <si>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</si>
  <si>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</si>
  <si>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</si>
  <si>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</si>
  <si>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</si>
  <si>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</si>
  <si>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</si>
  <si>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</si>
  <si>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</si>
  <si>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</si>
  <si>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</si>
  <si>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</si>
  <si>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</si>
  <si>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</si>
  <si>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</si>
  <si>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</si>
  <si>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</si>
  <si>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</si>
  <si>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</si>
  <si>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</si>
  <si>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</si>
  <si>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</si>
  <si>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</si>
  <si>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</si>
  <si>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</si>
  <si>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</si>
  <si>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</si>
  <si>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</si>
  <si>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</si>
  <si>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</si>
  <si>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</si>
  <si>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</si>
  <si>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</si>
  <si>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</si>
  <si>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</si>
  <si>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</si>
  <si>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</si>
  <si>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</si>
  <si>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</si>
  <si>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</si>
  <si>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</si>
  <si>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</si>
  <si>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</si>
  <si>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</si>
  <si>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</si>
  <si>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</si>
  <si>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</si>
  <si>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</si>
  <si>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</si>
  <si>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</si>
  <si>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</si>
  <si>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</si>
  <si>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</si>
  <si>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</si>
  <si>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</si>
  <si>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</si>
  <si>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</si>
  <si>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</si>
  <si>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</si>
  <si>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</si>
  <si>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</si>
  <si>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</si>
  <si>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</si>
  <si>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</si>
  <si>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</si>
  <si>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</si>
  <si>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</si>
  <si>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</si>
  <si>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</si>
  <si>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</si>
  <si>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</si>
  <si>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</si>
  <si>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</si>
  <si>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</si>
  <si>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</si>
  <si>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</si>
  <si>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</si>
  <si>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</si>
  <si>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</si>
  <si>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</si>
  <si>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</si>
  <si>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</si>
  <si>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</si>
  <si>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</si>
  <si>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</si>
  <si>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</si>
  <si>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</si>
  <si>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</si>
  <si>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</si>
  <si>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</si>
  <si>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</si>
  <si>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</si>
  <si>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</si>
  <si>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</si>
  <si>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</si>
  <si>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</si>
  <si>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</si>
  <si>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</si>
  <si>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</si>
  <si>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</si>
  <si>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</si>
  <si>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</si>
  <si>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</si>
  <si>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</si>
  <si>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</si>
  <si>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</si>
  <si>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</si>
  <si>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</si>
  <si>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</si>
  <si>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</si>
  <si>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</si>
  <si>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</si>
  <si>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</si>
  <si>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</si>
  <si>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</si>
  <si>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</si>
  <si>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</si>
  <si>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</si>
  <si>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</si>
  <si>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</si>
  <si>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</si>
  <si>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</si>
  <si>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</si>
  <si>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</si>
  <si>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</si>
  <si>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</si>
  <si>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</si>
  <si>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</si>
  <si>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</si>
  <si>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</si>
  <si>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</si>
  <si>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</si>
  <si>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</si>
  <si>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</si>
  <si>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</si>
  <si>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</si>
  <si>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</si>
  <si>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</si>
  <si>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</si>
  <si>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</si>
  <si>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</si>
  <si>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</si>
  <si>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</si>
  <si>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</si>
  <si>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</si>
  <si>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</si>
  <si>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</si>
  <si>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</si>
  <si>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</si>
  <si>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</si>
  <si>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</si>
  <si>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</si>
  <si>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</si>
  <si>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</si>
  <si>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</si>
  <si>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</si>
  <si>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</si>
  <si>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</si>
  <si>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</si>
  <si>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</si>
  <si>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</si>
  <si>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</si>
  <si>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</si>
  <si>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</si>
  <si>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</si>
  <si>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</si>
  <si>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</si>
  <si>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</si>
  <si>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</si>
  <si>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</si>
  <si>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</si>
  <si>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</si>
  <si>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</si>
  <si>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</si>
  <si>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</si>
  <si>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</si>
  <si>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</si>
  <si>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</si>
  <si>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</si>
  <si>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</si>
  <si>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</si>
  <si>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</si>
  <si>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</si>
  <si>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</si>
  <si>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</si>
  <si>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</si>
  <si>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</si>
  <si>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</si>
  <si>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</si>
  <si>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</si>
  <si>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</si>
  <si>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</si>
  <si>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</si>
  <si>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</si>
  <si>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</si>
  <si>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</si>
  <si>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</si>
  <si>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</si>
  <si>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</si>
  <si>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</si>
  <si>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</si>
  <si>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</si>
  <si>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</si>
  <si>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</si>
  <si>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</si>
  <si>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</si>
  <si>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</si>
  <si>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</si>
  <si>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</si>
  <si>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</si>
  <si>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</si>
  <si>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</si>
  <si>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</si>
  <si>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</si>
  <si>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</si>
  <si>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</si>
  <si>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</si>
  <si>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</si>
  <si>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</si>
  <si>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</si>
  <si>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</si>
  <si>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</si>
  <si>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</si>
  <si>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</si>
  <si>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</si>
  <si>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</si>
  <si>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</si>
  <si>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</si>
  <si>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</si>
  <si>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</si>
  <si>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</si>
  <si>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</si>
  <si>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</si>
  <si>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</si>
  <si>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</si>
  <si>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</si>
  <si>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</si>
  <si>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</si>
  <si>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</si>
  <si>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</si>
  <si>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</si>
  <si>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</si>
  <si>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</si>
  <si>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</si>
  <si>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</si>
  <si>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</si>
  <si>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</si>
  <si>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</si>
  <si>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</si>
  <si>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</si>
  <si>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</si>
  <si>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</si>
  <si>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</si>
  <si>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</si>
  <si>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</si>
  <si>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</si>
  <si>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</si>
  <si>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</si>
  <si>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</si>
  <si>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</si>
  <si>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</si>
  <si>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</si>
  <si>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</si>
  <si>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</si>
  <si>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</si>
  <si>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</si>
  <si>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</si>
  <si>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</si>
  <si>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</si>
  <si>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</si>
  <si>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</si>
  <si>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</si>
  <si>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</si>
  <si>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</si>
  <si>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</si>
  <si>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</si>
  <si>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</si>
  <si>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</si>
  <si>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</si>
  <si>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</si>
  <si>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</si>
  <si>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</si>
  <si>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</si>
  <si>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</si>
  <si>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</si>
  <si>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</si>
  <si>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</si>
  <si>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</si>
  <si>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</si>
  <si>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</si>
  <si>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</si>
  <si>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</si>
  <si>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</si>
  <si>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</si>
  <si>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</si>
  <si>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</si>
  <si>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</si>
  <si>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</si>
  <si>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</si>
  <si>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</si>
  <si>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</si>
  <si>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</si>
  <si>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</si>
  <si>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</si>
  <si>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</si>
  <si>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</si>
  <si>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</si>
  <si>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</si>
  <si>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</si>
  <si>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</si>
  <si>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</si>
  <si>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</si>
  <si>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</si>
  <si>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</si>
  <si>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</si>
  <si>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</si>
  <si>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</si>
  <si>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</si>
  <si>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</si>
  <si>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</si>
  <si>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</si>
  <si>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</si>
  <si>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</si>
  <si>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</si>
  <si>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</si>
  <si>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</si>
  <si>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</si>
  <si>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</si>
  <si>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</si>
  <si>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</si>
  <si>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</si>
  <si>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</si>
  <si>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</si>
  <si>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</si>
  <si>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</si>
  <si>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</si>
  <si>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</si>
  <si>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</si>
  <si>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</si>
  <si>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</si>
  <si>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</si>
  <si>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</si>
  <si>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</si>
  <si>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</si>
  <si>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</si>
  <si>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</si>
  <si>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</si>
  <si>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</si>
  <si>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</si>
  <si>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</si>
  <si>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</si>
  <si>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</si>
  <si>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</si>
  <si>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</si>
  <si>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</si>
  <si>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</si>
  <si>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</si>
  <si>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</si>
  <si>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</si>
  <si>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</si>
  <si>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</si>
  <si>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</si>
  <si>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</si>
  <si>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</si>
  <si>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</si>
  <si>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</si>
  <si>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</si>
  <si>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</si>
  <si>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</si>
  <si>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</si>
  <si>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</si>
  <si>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</si>
  <si>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</si>
  <si>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</si>
  <si>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</si>
  <si>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</si>
  <si>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</si>
  <si>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</si>
  <si>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</si>
  <si>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</si>
  <si>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</si>
  <si>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</si>
  <si>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</si>
  <si>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</si>
  <si>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</si>
  <si>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</si>
  <si>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</si>
  <si>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</si>
  <si>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</si>
  <si>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</si>
  <si>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</si>
  <si>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</si>
  <si>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</si>
  <si>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</si>
  <si>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</si>
  <si>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</si>
  <si>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</si>
  <si>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</si>
  <si>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</si>
  <si>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</si>
  <si>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</si>
  <si>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</si>
  <si>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</si>
  <si>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</si>
  <si>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</si>
  <si>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</si>
  <si>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</si>
  <si>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</si>
  <si>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</si>
  <si>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</si>
  <si>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</si>
  <si>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</si>
  <si>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</si>
  <si>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</si>
  <si>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</si>
  <si>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</si>
  <si>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</si>
  <si>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</si>
  <si>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</si>
  <si>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</si>
  <si>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</si>
  <si>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</si>
  <si>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</si>
  <si>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</si>
  <si>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</si>
  <si>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</si>
  <si>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</si>
  <si>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</si>
  <si>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</si>
  <si>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</si>
  <si>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</si>
  <si>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</si>
  <si>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</si>
  <si>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</si>
  <si>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</si>
  <si>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</si>
  <si>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</si>
  <si>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</si>
  <si>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</si>
  <si>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</si>
  <si>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</si>
  <si>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</si>
  <si>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</si>
  <si>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</si>
  <si>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</si>
  <si>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</si>
  <si>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</si>
  <si>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</si>
  <si>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</si>
  <si>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</si>
  <si>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</si>
  <si>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</si>
  <si>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</si>
  <si>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</si>
  <si>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</si>
  <si>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</si>
  <si>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</si>
  <si>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</si>
  <si>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</si>
  <si>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</si>
  <si>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</si>
  <si>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</si>
  <si>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</si>
  <si>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</si>
  <si>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</si>
  <si>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</si>
  <si>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</si>
  <si>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</si>
  <si>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</si>
  <si>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</si>
  <si>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</si>
  <si>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</si>
  <si>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</si>
  <si>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</si>
  <si>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</si>
  <si>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</si>
  <si>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</si>
  <si>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</si>
  <si>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</si>
  <si>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</si>
  <si>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</si>
  <si>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</si>
  <si>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</si>
  <si>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</si>
  <si>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</si>
  <si>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</si>
  <si>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</si>
  <si>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</si>
  <si>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</si>
  <si>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</si>
  <si>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</si>
  <si>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</si>
  <si>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</si>
  <si>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</si>
  <si>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</si>
  <si>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</si>
  <si>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</si>
  <si>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</si>
  <si>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</si>
  <si>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</si>
  <si>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</si>
  <si>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</si>
  <si>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</si>
  <si>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</si>
  <si>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</si>
  <si>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</si>
  <si>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</si>
  <si>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</si>
  <si>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</si>
  <si>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</si>
  <si>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</si>
  <si>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</si>
  <si>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</si>
  <si>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</si>
  <si>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</si>
  <si>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</si>
  <si>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</si>
  <si>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</si>
  <si>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</si>
  <si>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</si>
  <si>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</si>
  <si>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</si>
  <si>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</si>
  <si>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</si>
  <si>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</si>
  <si>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</si>
  <si>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</si>
  <si>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</si>
  <si>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</si>
  <si>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</si>
  <si>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</si>
  <si>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</si>
  <si>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</si>
  <si>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</si>
  <si>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</si>
  <si>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</si>
  <si>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</si>
  <si>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</si>
  <si>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</si>
  <si>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</si>
  <si>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</si>
  <si>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</si>
  <si>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</si>
  <si>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</si>
  <si>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</si>
  <si>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</si>
  <si>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</si>
  <si>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</si>
  <si>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</si>
  <si>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</si>
  <si>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</si>
  <si>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</si>
  <si>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</si>
  <si>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</si>
  <si>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</si>
  <si>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</si>
  <si>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</si>
  <si>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</si>
  <si>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</si>
  <si>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</si>
  <si>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</si>
  <si>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</si>
  <si>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</si>
  <si>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</si>
  <si>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</si>
  <si>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</si>
  <si>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</si>
  <si>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</si>
  <si>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</si>
  <si>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</si>
  <si>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</si>
  <si>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</si>
  <si>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</si>
  <si>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</si>
  <si>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</si>
  <si>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</si>
  <si>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</si>
  <si>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</si>
  <si>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</si>
  <si>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</si>
  <si>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</si>
  <si>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</si>
  <si>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</si>
  <si>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</si>
  <si>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</si>
  <si>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</si>
  <si>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</si>
  <si>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</si>
  <si>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</si>
  <si>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</si>
  <si>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</si>
  <si>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</si>
  <si>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</si>
  <si>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</si>
  <si>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</si>
  <si>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</si>
  <si>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</si>
  <si>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</si>
  <si>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</si>
  <si>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</si>
  <si>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</si>
  <si>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</si>
  <si>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</si>
  <si>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</si>
  <si>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</si>
  <si>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</si>
  <si>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</si>
  <si>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</si>
  <si>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</si>
  <si>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</si>
  <si>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</si>
  <si>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</si>
  <si>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</si>
  <si>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</si>
  <si>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</si>
  <si>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</si>
  <si>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</si>
  <si>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</si>
  <si>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</si>
  <si>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</si>
  <si>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</si>
  <si>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</si>
  <si>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</si>
  <si>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</si>
  <si>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</si>
  <si>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</si>
  <si>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</si>
  <si>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</si>
  <si>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</si>
  <si>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</si>
  <si>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</si>
  <si>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</si>
  <si>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</si>
  <si>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</si>
  <si>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</si>
  <si>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</si>
  <si>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</si>
  <si>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</si>
  <si>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</si>
  <si>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</si>
  <si>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</si>
  <si>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</si>
  <si>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</si>
  <si>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</si>
  <si>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</si>
  <si>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</si>
  <si>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</si>
  <si>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</si>
  <si>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</si>
  <si>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</si>
  <si>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</si>
  <si>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</si>
  <si>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</si>
  <si>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</si>
  <si>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</si>
  <si>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</si>
  <si>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</si>
  <si>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</si>
  <si>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</si>
  <si>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</si>
  <si>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</si>
  <si>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</si>
  <si>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</si>
  <si>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</si>
  <si>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</si>
  <si>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</si>
  <si>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</si>
  <si>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</si>
  <si>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</si>
  <si>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</si>
  <si>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</si>
  <si>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</si>
  <si>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</si>
  <si>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</si>
  <si>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</si>
  <si>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</si>
  <si>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</si>
  <si>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</si>
  <si>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</si>
  <si>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</si>
  <si>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</si>
  <si>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</si>
  <si>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</si>
  <si>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</si>
  <si>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</si>
  <si>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</si>
  <si>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</si>
  <si>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</si>
  <si>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</si>
  <si>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</si>
  <si>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</si>
  <si>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</si>
  <si>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</si>
  <si>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</si>
  <si>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</si>
  <si>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</si>
  <si>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</si>
  <si>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</si>
  <si>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</si>
  <si>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</si>
  <si>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</si>
  <si>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</si>
  <si>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</si>
  <si>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</si>
  <si>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</si>
  <si>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</si>
  <si>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</si>
  <si>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</si>
  <si>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</si>
  <si>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</si>
  <si>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</si>
  <si>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</si>
  <si>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</si>
  <si>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</si>
  <si>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</si>
  <si>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</si>
  <si>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</si>
  <si>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</si>
  <si>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</si>
  <si>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</si>
  <si>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</si>
  <si>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</si>
  <si>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</si>
  <si>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</si>
  <si>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</si>
  <si>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</si>
  <si>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</si>
  <si>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</si>
  <si>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</si>
  <si>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</si>
  <si>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</si>
  <si>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</si>
  <si>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</si>
  <si>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</si>
  <si>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</si>
  <si>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</si>
  <si>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</si>
  <si>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</si>
  <si>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</si>
  <si>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</si>
  <si>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</si>
  <si>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</si>
  <si>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</si>
  <si>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</si>
  <si>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</si>
  <si>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</si>
  <si>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</si>
  <si>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</si>
  <si>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</si>
  <si>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</si>
  <si>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</si>
  <si>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</si>
  <si>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</si>
  <si>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</si>
  <si>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</si>
  <si>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</si>
  <si>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</si>
  <si>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</si>
  <si>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</si>
  <si>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</si>
  <si>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</si>
  <si>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</si>
  <si>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</si>
  <si>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</si>
  <si>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</si>
  <si>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</si>
  <si>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</si>
  <si>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</si>
  <si>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</si>
  <si>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</si>
  <si>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</si>
  <si>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</si>
  <si>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</si>
  <si>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</si>
  <si>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</si>
  <si>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</si>
  <si>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</si>
  <si>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</si>
  <si>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</si>
  <si>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</si>
  <si>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</si>
  <si>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</si>
  <si>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</si>
  <si>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</si>
  <si>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</si>
  <si>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</si>
  <si>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</si>
  <si>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</si>
  <si>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</si>
  <si>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</si>
  <si>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</si>
  <si>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</si>
  <si>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</si>
  <si>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</si>
  <si>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</si>
  <si>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</si>
  <si>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</si>
  <si>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</si>
  <si>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</si>
  <si>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</si>
  <si>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</si>
  <si>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</si>
  <si>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</si>
  <si>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</si>
  <si>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</si>
  <si>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</si>
  <si>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</si>
  <si>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</si>
  <si>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</si>
  <si>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</si>
  <si>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</si>
  <si>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</si>
  <si>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</si>
  <si>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</si>
  <si>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</si>
  <si>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</si>
  <si>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</si>
  <si>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</si>
  <si>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</si>
  <si>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</si>
  <si>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</si>
  <si>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</si>
  <si>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</si>
  <si>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</si>
  <si>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</si>
  <si>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</si>
  <si>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</si>
  <si>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</si>
  <si>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</si>
  <si>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</si>
  <si>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</si>
  <si>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</si>
  <si>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</si>
  <si>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</si>
  <si>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</si>
  <si>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</si>
  <si>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</si>
  <si>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</si>
  <si>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</si>
  <si>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</si>
  <si>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</si>
  <si>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</si>
  <si>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</si>
  <si>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</si>
  <si>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</si>
  <si>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</si>
  <si>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</si>
  <si>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</si>
  <si>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</si>
  <si>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</si>
  <si>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</si>
  <si>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</si>
  <si>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</si>
  <si>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</si>
  <si>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</si>
  <si>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</si>
  <si>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</si>
  <si>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</si>
  <si>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</si>
  <si>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</si>
  <si>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</si>
  <si>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</si>
  <si>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</si>
  <si>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</si>
  <si>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</si>
  <si>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</si>
  <si>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</si>
  <si>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</si>
  <si>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</si>
  <si>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</si>
  <si>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</si>
  <si>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</si>
  <si>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</si>
  <si>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</si>
  <si>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</si>
  <si>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</si>
  <si>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</si>
  <si>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</si>
  <si>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</si>
  <si>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</si>
  <si>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</si>
  <si>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</si>
  <si>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</si>
  <si>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</si>
  <si>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</si>
  <si>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</si>
  <si>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</si>
  <si>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</si>
  <si>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</si>
  <si>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</si>
  <si>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</si>
  <si>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</si>
  <si>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</si>
  <si>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</si>
  <si>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</si>
  <si>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</si>
  <si>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</si>
  <si>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</si>
  <si>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</si>
  <si>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</si>
  <si>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</si>
  <si>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</si>
  <si>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</si>
  <si>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</si>
  <si>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</si>
  <si>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</si>
  <si>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</si>
  <si>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</si>
  <si>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</si>
  <si>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</si>
  <si>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</si>
  <si>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</si>
  <si>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</si>
  <si>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</si>
  <si>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</si>
  <si>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</si>
  <si>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</si>
  <si>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</si>
  <si>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</si>
  <si>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</si>
  <si>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</si>
  <si>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</si>
  <si>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</si>
  <si>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</si>
  <si>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</si>
  <si>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</si>
  <si>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</si>
  <si>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</si>
  <si>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</si>
  <si>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</si>
  <si>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</si>
  <si>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</si>
  <si>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</si>
  <si>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</si>
  <si>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</si>
  <si>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</si>
  <si>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</si>
  <si>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</si>
  <si>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</si>
  <si>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</si>
  <si>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</si>
  <si>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</si>
  <si>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</si>
  <si>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</si>
  <si>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</si>
  <si>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</si>
  <si>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</si>
  <si>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</si>
  <si>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</si>
  <si>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</si>
  <si>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</si>
  <si>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</si>
  <si>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</si>
  <si>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</si>
  <si>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</si>
  <si>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</si>
  <si>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</si>
  <si>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</si>
  <si>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</si>
  <si>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</si>
  <si>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</si>
  <si>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</si>
  <si>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</si>
  <si>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</si>
  <si>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</si>
  <si>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</si>
  <si>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</si>
  <si>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</si>
  <si>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</si>
  <si>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</si>
  <si>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</si>
  <si>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</si>
  <si>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</si>
  <si>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</si>
  <si>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</si>
  <si>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</si>
  <si>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</si>
  <si>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</si>
  <si>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</si>
  <si>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</si>
  <si>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</si>
  <si>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</si>
  <si>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</si>
  <si>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</si>
  <si>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</si>
  <si>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</si>
  <si>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</si>
  <si>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</si>
  <si>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</si>
  <si>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</si>
  <si>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</si>
  <si>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</si>
  <si>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</si>
  <si>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</si>
  <si>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</si>
  <si>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</si>
  <si>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</si>
  <si>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</si>
  <si>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</si>
  <si>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</si>
  <si>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</si>
  <si>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</si>
  <si>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</si>
  <si>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</si>
  <si>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</si>
  <si>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</si>
  <si>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</si>
  <si>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</si>
  <si>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</si>
  <si>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</si>
  <si>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</si>
  <si>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</si>
  <si>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</si>
  <si>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</si>
  <si>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</si>
  <si>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</si>
  <si>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</si>
  <si>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</si>
  <si>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</si>
  <si>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</si>
  <si>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</si>
  <si>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</si>
  <si>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</si>
  <si>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</si>
  <si>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</si>
  <si>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</si>
  <si>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</si>
  <si>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</si>
  <si>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</si>
  <si>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</si>
  <si>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</si>
  <si>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</si>
  <si>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</si>
  <si>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</si>
  <si>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</si>
  <si>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</si>
  <si>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</si>
  <si>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</si>
  <si>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</si>
  <si>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</si>
  <si>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</si>
  <si>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</si>
  <si>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</si>
  <si>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</si>
  <si>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</si>
  <si>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</si>
  <si>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</si>
  <si>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</si>
  <si>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</si>
  <si>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</si>
  <si>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</si>
  <si>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</si>
  <si>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</si>
  <si>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</si>
  <si>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</si>
  <si>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</si>
  <si>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</si>
  <si>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</si>
  <si>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</si>
  <si>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</si>
  <si>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</si>
  <si>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</si>
  <si>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</si>
  <si>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</si>
  <si>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</si>
  <si>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</si>
  <si>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</si>
  <si>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</si>
  <si>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</si>
  <si>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</si>
  <si>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</si>
  <si>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</si>
  <si>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</si>
  <si>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</si>
  <si>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</si>
  <si>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</si>
  <si>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</si>
  <si>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</si>
  <si>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</si>
  <si>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</si>
  <si>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</si>
  <si>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</si>
  <si>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</si>
  <si>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</si>
  <si>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</si>
  <si>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</si>
  <si>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</si>
  <si>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</si>
  <si>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</si>
  <si>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</si>
  <si>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</si>
  <si>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</si>
  <si>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</si>
  <si>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</si>
  <si>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</si>
  <si>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</si>
  <si>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</si>
  <si>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</si>
  <si>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</si>
  <si>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</si>
  <si>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</si>
  <si>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</si>
  <si>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</si>
  <si>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</si>
  <si>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</si>
  <si>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</si>
  <si>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</si>
  <si>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</si>
  <si>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</si>
  <si>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</si>
  <si>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</si>
  <si>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</si>
  <si>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</si>
  <si>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</si>
  <si>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</si>
  <si>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</si>
  <si>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</si>
  <si>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</si>
  <si>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</si>
  <si>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</si>
  <si>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</si>
  <si>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</si>
  <si>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</si>
  <si>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</si>
  <si>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</si>
  <si>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</si>
  <si>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</si>
  <si>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</si>
  <si>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</si>
  <si>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</si>
  <si>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</si>
  <si>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</si>
  <si>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</si>
  <si>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</si>
  <si>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</si>
  <si>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</si>
  <si>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</si>
  <si>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</si>
  <si>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</si>
  <si>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</si>
  <si>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</si>
  <si>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</si>
  <si>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</si>
  <si>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</si>
  <si>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</si>
  <si>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</si>
  <si>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</si>
  <si>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</si>
  <si>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</si>
  <si>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</si>
  <si>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</si>
  <si>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</si>
  <si>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</si>
  <si>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</si>
  <si>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</si>
  <si>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</si>
  <si>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</si>
  <si>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</si>
  <si>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</si>
  <si>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</si>
  <si>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</si>
  <si>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</si>
  <si>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</si>
  <si>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</si>
  <si>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</si>
  <si>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</si>
  <si>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</si>
  <si>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</si>
  <si>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</si>
  <si>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</si>
  <si>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</si>
  <si>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</si>
  <si>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</si>
  <si>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</si>
  <si>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</si>
  <si>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</si>
  <si>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</si>
  <si>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</si>
  <si>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</si>
  <si>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</si>
  <si>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</si>
  <si>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</si>
  <si>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</si>
  <si>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</si>
  <si>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</si>
  <si>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</si>
  <si>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</si>
  <si>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</si>
  <si>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</si>
  <si>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</si>
  <si>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</si>
  <si>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</si>
  <si>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</si>
  <si>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</si>
  <si>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</si>
  <si>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</si>
  <si>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</si>
  <si>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</si>
  <si>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</si>
  <si>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</si>
  <si>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</si>
  <si>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</si>
  <si>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</si>
  <si>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</si>
  <si>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</si>
  <si>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</si>
  <si>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</si>
  <si>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</si>
  <si>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</si>
  <si>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</si>
  <si>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</si>
  <si>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</si>
  <si>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</si>
  <si>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</si>
  <si>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</si>
  <si>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</si>
  <si>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</si>
  <si>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</si>
  <si>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</si>
  <si>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</si>
  <si>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</si>
  <si>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</si>
  <si>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</si>
  <si>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</si>
  <si>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</si>
  <si>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</si>
  <si>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</si>
  <si>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</si>
  <si>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</si>
  <si>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</si>
  <si>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</si>
  <si>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</si>
  <si>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</si>
  <si>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</si>
  <si>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</si>
  <si>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</si>
  <si>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</si>
  <si>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</si>
  <si>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</si>
  <si>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</si>
  <si>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</si>
  <si>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</si>
  <si>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</si>
  <si>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</si>
  <si>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</si>
  <si>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</si>
  <si>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</si>
  <si>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</si>
  <si>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</si>
  <si>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</si>
  <si>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</si>
  <si>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</si>
  <si>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</si>
  <si>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</si>
  <si>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</si>
  <si>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</si>
  <si>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</si>
  <si>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</si>
  <si>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</si>
  <si>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</si>
  <si>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</si>
  <si>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</si>
  <si>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</si>
  <si>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</si>
  <si>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</si>
  <si>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</si>
  <si>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</si>
  <si>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</si>
  <si>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</si>
  <si>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</si>
  <si>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</si>
  <si>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</si>
  <si>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</si>
  <si>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</si>
  <si>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</si>
  <si>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</si>
  <si>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</si>
  <si>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</si>
  <si>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</si>
  <si>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</si>
  <si>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</si>
  <si>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</si>
  <si>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</si>
  <si>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</si>
  <si>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</si>
  <si>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</si>
  <si>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</si>
  <si>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</si>
  <si>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</si>
  <si>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</si>
  <si>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</si>
  <si>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</si>
  <si>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</si>
  <si>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</si>
  <si>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</si>
  <si>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</si>
  <si>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</si>
  <si>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</si>
  <si>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</si>
  <si>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</si>
  <si>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</si>
  <si>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</si>
  <si>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</si>
  <si>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</si>
  <si>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</si>
  <si>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</si>
  <si>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</si>
  <si>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</si>
  <si>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</si>
  <si>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</si>
  <si>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</si>
  <si>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</si>
  <si>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</si>
  <si>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</si>
  <si>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</si>
  <si>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</si>
  <si>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</si>
  <si>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</si>
  <si>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</si>
  <si>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</si>
  <si>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</si>
  <si>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</si>
  <si>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</si>
  <si>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</si>
  <si>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</si>
  <si>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</si>
  <si>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</si>
  <si>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</si>
  <si>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</si>
  <si>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</si>
  <si>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</si>
  <si>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</si>
  <si>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</si>
  <si>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</si>
  <si>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</si>
  <si>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</si>
  <si>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</si>
  <si>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</si>
  <si>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</si>
  <si>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</si>
  <si>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</si>
  <si>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</si>
  <si>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</si>
  <si>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</si>
  <si>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</si>
  <si>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</si>
  <si>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</si>
  <si>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</si>
  <si>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</si>
  <si>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</si>
  <si>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</si>
  <si>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</si>
  <si>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</si>
  <si>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</si>
  <si>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</si>
  <si>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</si>
  <si>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</si>
  <si>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</si>
  <si>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</si>
  <si>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</si>
  <si>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</si>
  <si>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</si>
  <si>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</si>
  <si>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</si>
  <si>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</si>
  <si>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</si>
  <si>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</si>
  <si>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</si>
  <si>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</si>
  <si>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</si>
  <si>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</si>
  <si>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</si>
  <si>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</si>
  <si>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</si>
  <si>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</si>
  <si>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</si>
  <si>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</si>
  <si>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</si>
  <si>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</si>
  <si>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</si>
  <si>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</si>
  <si>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</si>
  <si>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</si>
  <si>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</si>
  <si>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</si>
  <si>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</si>
  <si>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</si>
  <si>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</si>
  <si>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</si>
  <si>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</si>
  <si>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</si>
  <si>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</si>
  <si>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</si>
  <si>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</si>
  <si>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</si>
  <si>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</si>
  <si>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</si>
  <si>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</si>
  <si>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</si>
  <si>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</si>
  <si>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</si>
  <si>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</si>
  <si>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</si>
  <si>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</si>
  <si>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</si>
  <si>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</si>
  <si>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</si>
  <si>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</si>
  <si>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</si>
  <si>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</si>
  <si>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</si>
  <si>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</si>
  <si>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</si>
  <si>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</si>
  <si>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</si>
  <si>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</si>
  <si>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</si>
  <si>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</si>
  <si>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</si>
  <si>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</si>
  <si>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</si>
  <si>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</si>
  <si>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</si>
  <si>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</si>
  <si>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</si>
  <si>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</si>
  <si>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</si>
  <si>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</si>
  <si>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</si>
  <si>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</si>
  <si>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</si>
  <si>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</si>
  <si>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</si>
  <si>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</si>
  <si>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</si>
  <si>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</si>
  <si>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</si>
  <si>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</si>
  <si>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</si>
  <si>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</si>
  <si>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</si>
  <si>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</si>
  <si>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</si>
  <si>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</si>
  <si>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</si>
  <si>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</si>
  <si>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</si>
  <si>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</si>
  <si>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</si>
  <si>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</si>
  <si>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</si>
  <si>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</si>
  <si>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</si>
  <si>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</si>
  <si>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</si>
  <si>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</si>
  <si>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</si>
  <si>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</si>
  <si>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</si>
  <si>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</si>
  <si>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</si>
  <si>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</si>
  <si>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</si>
  <si>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</si>
  <si>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</si>
  <si>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</si>
  <si>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</si>
  <si>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</si>
  <si>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</si>
  <si>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</si>
  <si>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</si>
  <si>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</si>
  <si>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</si>
  <si>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</si>
  <si>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</si>
  <si>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</si>
  <si>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</si>
  <si>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</si>
  <si>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</si>
  <si>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</si>
  <si>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</si>
  <si>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</si>
  <si>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</si>
  <si>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</si>
  <si>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</si>
  <si>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</si>
  <si>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</si>
  <si>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</si>
  <si>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</si>
  <si>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</si>
  <si>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</si>
  <si>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</si>
  <si>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</si>
  <si>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</si>
  <si>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</si>
  <si>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</si>
  <si>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</si>
  <si>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</si>
  <si>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</si>
  <si>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</si>
  <si>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</si>
  <si>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</si>
  <si>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</si>
  <si>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</si>
  <si>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</si>
  <si>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</si>
  <si>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</si>
  <si>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</si>
  <si>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</si>
  <si>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</si>
  <si>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</si>
  <si>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</si>
  <si>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</si>
  <si>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</si>
  <si>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</si>
  <si>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</si>
  <si>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</si>
  <si>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</si>
  <si>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</si>
  <si>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</si>
  <si>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</si>
  <si>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</si>
  <si>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</si>
  <si>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</si>
  <si>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</si>
  <si>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</si>
  <si>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</si>
  <si>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</si>
  <si>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</si>
  <si>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</si>
  <si>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</si>
  <si>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</si>
  <si>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</si>
  <si>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</si>
  <si>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</si>
  <si>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</si>
  <si>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</si>
  <si>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</si>
  <si>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</si>
  <si>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</si>
  <si>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</si>
  <si>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</si>
  <si>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</si>
  <si>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</si>
  <si>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</si>
  <si>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</si>
  <si>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</si>
  <si>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</si>
  <si>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</si>
  <si>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</si>
  <si>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</si>
  <si>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</si>
  <si>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</si>
  <si>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</si>
  <si>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</si>
  <si>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</si>
  <si>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</si>
  <si>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</si>
  <si>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</si>
  <si>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</si>
  <si>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</si>
  <si>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</si>
  <si>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</si>
  <si>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</si>
  <si>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</si>
  <si>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</si>
  <si>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</si>
  <si>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</si>
  <si>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</si>
  <si>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</si>
  <si>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</si>
  <si>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</si>
  <si>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</si>
  <si>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</si>
  <si>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</si>
  <si>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</si>
  <si>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</si>
  <si>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</si>
  <si>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</si>
  <si>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</si>
  <si>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</si>
  <si>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</si>
  <si>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</si>
  <si>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</si>
  <si>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</si>
  <si>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</si>
  <si>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</si>
  <si>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</si>
  <si>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</si>
  <si>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</si>
  <si>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</si>
  <si>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</si>
  <si>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</si>
  <si>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</si>
  <si>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</si>
  <si>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</si>
  <si>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</si>
  <si>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</si>
  <si>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</si>
  <si>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</si>
  <si>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</si>
  <si>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</si>
  <si>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</si>
  <si>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</si>
  <si>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</si>
  <si>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</si>
  <si>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</si>
  <si>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</si>
  <si>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</si>
  <si>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</si>
  <si>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</si>
  <si>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</si>
  <si>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</si>
  <si>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</si>
  <si>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</si>
  <si>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</si>
  <si>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</si>
  <si>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</si>
  <si>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</si>
  <si>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</si>
  <si>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</si>
  <si>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</si>
  <si>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</si>
  <si>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</si>
  <si>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</si>
  <si>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</si>
  <si>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</si>
  <si>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</si>
  <si>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</si>
  <si>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</si>
  <si>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</si>
  <si>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</si>
  <si>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</si>
  <si>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</si>
  <si>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</si>
  <si>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</si>
  <si>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</si>
  <si>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</si>
  <si>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</si>
  <si>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</si>
  <si>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</si>
  <si>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</si>
  <si>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</si>
  <si>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</si>
  <si>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</si>
  <si>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</si>
  <si>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</si>
  <si>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</si>
  <si>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</si>
  <si>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</si>
  <si>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</si>
  <si>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</si>
  <si>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</si>
  <si>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</si>
  <si>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</si>
  <si>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</si>
  <si>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</si>
  <si>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</si>
  <si>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</si>
  <si>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</si>
  <si>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</si>
  <si>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</si>
  <si>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</si>
  <si>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</si>
  <si>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</si>
  <si>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</si>
  <si>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</si>
  <si>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</si>
  <si>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</si>
  <si>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</si>
  <si>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</si>
  <si>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</si>
  <si>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</si>
  <si>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</si>
  <si>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</si>
  <si>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</si>
  <si>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</si>
  <si>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</si>
  <si>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</si>
  <si>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</si>
  <si>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</si>
  <si>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</si>
  <si>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</si>
  <si>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</si>
  <si>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</si>
  <si>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</si>
  <si>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</si>
  <si>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</si>
  <si>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</si>
  <si>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</si>
  <si>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</si>
  <si>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</si>
  <si>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</si>
  <si>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</si>
  <si>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</si>
  <si>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</si>
  <si>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</si>
  <si>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</si>
  <si>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</si>
  <si>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</si>
  <si>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</si>
  <si>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</si>
  <si>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</si>
  <si>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</si>
  <si>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</si>
  <si>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</si>
  <si>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</si>
  <si>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</si>
  <si>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</si>
  <si>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</si>
  <si>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</si>
  <si>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</si>
  <si>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</si>
  <si>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</si>
  <si>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</si>
  <si>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</si>
  <si>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</si>
  <si>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</si>
  <si>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</si>
  <si>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</si>
  <si>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</si>
  <si>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</si>
  <si>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</si>
  <si>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</si>
  <si>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</si>
  <si>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</si>
  <si>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</si>
  <si>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</si>
  <si>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</si>
  <si>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</si>
  <si>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</si>
  <si>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</si>
  <si>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</si>
  <si>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</si>
  <si>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</si>
  <si>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</si>
  <si>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</si>
  <si>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</si>
  <si>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</si>
  <si>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</si>
  <si>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</si>
  <si>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</si>
  <si>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</si>
  <si>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</si>
  <si>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</si>
  <si>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</si>
  <si>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</si>
  <si>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</si>
  <si>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</si>
  <si>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</si>
  <si>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</si>
  <si>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</si>
  <si>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</si>
  <si>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</si>
  <si>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</si>
  <si>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</si>
  <si>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</si>
  <si>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</si>
  <si>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</si>
  <si>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</si>
  <si>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</si>
  <si>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</si>
  <si>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</si>
  <si>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</si>
  <si>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</si>
  <si>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</si>
  <si>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</si>
  <si>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</si>
  <si>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</si>
  <si>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</si>
  <si>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</si>
  <si>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</si>
  <si>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</si>
  <si>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</si>
  <si>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</si>
  <si>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</si>
  <si>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</si>
  <si>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</si>
  <si>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</si>
  <si>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</si>
  <si>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</si>
  <si>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</si>
  <si>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</si>
  <si>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</si>
  <si>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</si>
  <si>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</si>
  <si>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</si>
  <si>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</si>
  <si>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</si>
  <si>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</si>
  <si>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</si>
  <si>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</si>
  <si>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</si>
  <si>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</si>
  <si>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</si>
  <si>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</si>
  <si>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</si>
  <si>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</si>
  <si>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</si>
  <si>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</si>
  <si>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</si>
  <si>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</si>
  <si>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</si>
  <si>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</si>
  <si>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</si>
  <si>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</si>
  <si>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</si>
  <si>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</si>
  <si>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</si>
  <si>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</si>
  <si>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</si>
  <si>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</si>
  <si>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</si>
  <si>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</si>
  <si>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</si>
  <si>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</si>
  <si>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</si>
  <si>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</si>
  <si>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</si>
  <si>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</si>
  <si>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</si>
  <si>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</si>
  <si>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</si>
  <si>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</si>
  <si>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</si>
  <si>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</si>
  <si>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</si>
  <si>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</si>
  <si>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</si>
  <si>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</si>
  <si>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</si>
  <si>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</si>
  <si>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</si>
  <si>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</si>
  <si>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</si>
  <si>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</si>
  <si>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</si>
  <si>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</si>
  <si>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</si>
  <si>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</si>
  <si>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</si>
  <si>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</si>
  <si>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</si>
  <si>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</si>
  <si>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</si>
  <si>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</si>
  <si>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</si>
  <si>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</si>
  <si>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</si>
  <si>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</si>
  <si>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</si>
  <si>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</si>
  <si>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</si>
  <si>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</si>
  <si>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</si>
  <si>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</si>
  <si>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</si>
  <si>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</si>
  <si>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</si>
  <si>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</si>
  <si>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</si>
  <si>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</si>
  <si>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</si>
  <si>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</si>
  <si>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</si>
  <si>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</si>
  <si>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</si>
  <si>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</si>
  <si>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</si>
  <si>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</si>
  <si>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</si>
  <si>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</si>
  <si>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</si>
  <si>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</si>
  <si>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</si>
  <si>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</si>
  <si>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</si>
  <si>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</si>
  <si>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</si>
  <si>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</si>
  <si>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</si>
  <si>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</si>
  <si>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</si>
  <si>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</si>
  <si>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</si>
  <si>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</si>
  <si>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</si>
  <si>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</si>
  <si>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</si>
  <si>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</si>
  <si>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</si>
  <si>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</si>
  <si>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</si>
  <si>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</si>
  <si>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</si>
  <si>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</si>
  <si>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</si>
  <si>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</si>
  <si>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</si>
  <si>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</si>
  <si>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</si>
  <si>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</si>
  <si>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</si>
  <si>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</si>
  <si>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</si>
  <si>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</si>
  <si>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</si>
  <si>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</si>
  <si>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</si>
  <si>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</si>
  <si>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</si>
  <si>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</si>
  <si>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</si>
  <si>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</si>
  <si>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</si>
  <si>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</si>
  <si>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</si>
  <si>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</si>
  <si>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</si>
  <si>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</si>
  <si>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</si>
  <si>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</si>
  <si>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</si>
  <si>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</si>
  <si>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</si>
  <si>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</si>
  <si>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</si>
  <si>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</si>
  <si>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</si>
  <si>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</si>
  <si>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</si>
  <si>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</si>
  <si>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</si>
  <si>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</si>
  <si>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</si>
  <si>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</si>
  <si>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</si>
  <si>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</si>
  <si>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</si>
  <si>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</si>
  <si>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</si>
  <si>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</si>
  <si>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</si>
  <si>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</si>
  <si>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</si>
  <si>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</si>
  <si>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</si>
  <si>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</si>
  <si>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</si>
  <si>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</si>
  <si>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</si>
  <si>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</si>
  <si>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</si>
  <si>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</si>
  <si>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</si>
  <si>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</si>
  <si>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</si>
  <si>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</si>
  <si>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</si>
  <si>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</si>
  <si>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</si>
  <si>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</si>
  <si>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</si>
  <si>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</si>
  <si>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</si>
  <si>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</si>
  <si>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</si>
  <si>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</si>
  <si>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</si>
  <si>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</si>
  <si>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</si>
  <si>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</si>
  <si>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</si>
  <si>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</si>
  <si>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</si>
  <si>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</si>
  <si>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</si>
  <si>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</si>
  <si>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</si>
  <si>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</si>
  <si>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</si>
  <si>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</si>
  <si>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</si>
  <si>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</si>
  <si>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</si>
  <si>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</si>
  <si>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</si>
  <si>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</si>
  <si>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</si>
  <si>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</si>
  <si>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</si>
  <si>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</si>
  <si>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</si>
  <si>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</si>
  <si>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</si>
  <si>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</si>
  <si>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</si>
  <si>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</si>
  <si>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</si>
  <si>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</si>
  <si>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</si>
  <si>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</si>
  <si>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</si>
  <si>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</si>
  <si>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</si>
  <si>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</si>
  <si>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</si>
  <si>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</si>
  <si>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</si>
  <si>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</si>
  <si>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</si>
  <si>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</si>
  <si>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</si>
  <si>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</si>
  <si>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</si>
  <si>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</si>
  <si>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</si>
  <si>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</si>
  <si>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</si>
  <si>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</si>
  <si>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</si>
  <si>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</si>
  <si>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</si>
  <si>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</si>
  <si>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</si>
  <si>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</si>
  <si>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</si>
  <si>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</si>
  <si>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</si>
  <si>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</si>
  <si>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</si>
  <si>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</si>
  <si>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</si>
  <si>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</si>
  <si>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</si>
  <si>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</si>
  <si>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</si>
  <si>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</si>
  <si>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</si>
  <si>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</si>
  <si>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</si>
  <si>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</si>
  <si>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</si>
  <si>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</si>
  <si>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</si>
  <si>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</si>
  <si>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</si>
  <si>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</si>
  <si>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</si>
  <si>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</si>
  <si>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</si>
  <si>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</si>
  <si>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</si>
  <si>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</si>
  <si>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</si>
  <si>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</si>
  <si>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</si>
  <si>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</si>
  <si>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</si>
  <si>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</si>
  <si>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</si>
  <si>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</si>
  <si>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</si>
  <si>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</si>
  <si>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</si>
  <si>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</si>
  <si>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</si>
  <si>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</si>
  <si>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</si>
  <si>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</si>
  <si>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</si>
  <si>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</si>
  <si>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</si>
  <si>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</si>
  <si>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</si>
  <si>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</si>
  <si>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</si>
  <si>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</si>
  <si>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</si>
  <si>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</si>
  <si>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</si>
  <si>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</si>
  <si>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</si>
  <si>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</si>
  <si>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</si>
  <si>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</si>
  <si>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</si>
  <si>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</si>
  <si>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</si>
  <si>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</si>
  <si>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</si>
  <si>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</si>
  <si>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</si>
  <si>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</si>
  <si>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</si>
  <si>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</si>
  <si>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</si>
  <si>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</si>
  <si>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</si>
  <si>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</si>
  <si>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</si>
  <si>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</si>
  <si>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</si>
  <si>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</si>
  <si>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</si>
  <si>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</si>
  <si>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</si>
  <si>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</si>
  <si>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</si>
  <si>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</si>
  <si>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</si>
  <si>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</si>
  <si>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</si>
  <si>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</si>
  <si>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</si>
  <si>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</si>
  <si>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</si>
  <si>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</si>
  <si>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</si>
  <si>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</si>
  <si>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</si>
  <si>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</si>
  <si>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</si>
  <si>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</si>
  <si>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</si>
  <si>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</si>
  <si>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</si>
  <si>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</si>
  <si>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</si>
  <si>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</si>
  <si>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</si>
  <si>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</si>
  <si>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</si>
  <si>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</si>
  <si>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</si>
  <si>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</si>
  <si>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</si>
  <si>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</si>
  <si>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</si>
  <si>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</si>
  <si>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</si>
  <si>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</si>
  <si>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</si>
  <si>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</si>
  <si>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</si>
  <si>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</si>
  <si>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</si>
  <si>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</si>
  <si>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</si>
  <si>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</si>
  <si>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</si>
  <si>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</si>
  <si>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</si>
  <si>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</si>
  <si>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</si>
  <si>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</si>
  <si>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</si>
  <si>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</si>
  <si>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</si>
  <si>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</si>
  <si>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</si>
  <si>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</si>
  <si>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</si>
  <si>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</si>
  <si>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</si>
  <si>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</si>
  <si>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</si>
  <si>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</si>
  <si>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</si>
  <si>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</si>
  <si>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</si>
  <si>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</si>
  <si>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</si>
  <si>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</si>
  <si>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</si>
  <si>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</si>
  <si>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</si>
  <si>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</si>
  <si>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</si>
  <si>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</si>
  <si>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</si>
  <si>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</si>
  <si>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</si>
  <si>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</si>
  <si>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</si>
  <si>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</si>
  <si>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</si>
  <si>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</si>
  <si>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</si>
  <si>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</si>
  <si>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</si>
  <si>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</si>
  <si>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</si>
  <si>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</si>
  <si>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</si>
  <si>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</si>
  <si>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</si>
  <si>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</si>
  <si>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</si>
  <si>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</si>
  <si>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</si>
  <si>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</si>
  <si>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</si>
  <si>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</si>
  <si>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</si>
  <si>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</si>
  <si>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</si>
  <si>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</si>
  <si>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</si>
  <si>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</si>
  <si>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</si>
  <si>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</si>
  <si>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</si>
  <si>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</si>
  <si>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</si>
  <si>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</si>
  <si>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</si>
  <si>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</si>
  <si>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</si>
  <si>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</si>
  <si>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</si>
  <si>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</si>
  <si>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</si>
  <si>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</si>
  <si>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</si>
  <si>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</si>
  <si>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</si>
  <si>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</si>
  <si>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</si>
  <si>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</si>
  <si>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</si>
  <si>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</si>
  <si>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</si>
  <si>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</si>
  <si>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</si>
  <si>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</si>
  <si>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</si>
  <si>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</si>
  <si>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</si>
  <si>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</si>
  <si>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</si>
  <si>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</si>
  <si>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</si>
  <si>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</si>
  <si>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</si>
  <si>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</si>
  <si>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</si>
  <si>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</si>
  <si>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</si>
  <si>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</si>
  <si>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</si>
  <si>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</si>
  <si>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</si>
  <si>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</si>
  <si>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</si>
  <si>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</si>
  <si>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</si>
  <si>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</si>
  <si>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</si>
  <si>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</si>
  <si>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</si>
  <si>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</si>
  <si>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</si>
  <si>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</si>
  <si>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</si>
  <si>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</si>
  <si>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</si>
  <si>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</si>
  <si>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</si>
  <si>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</si>
  <si>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</si>
  <si>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</si>
  <si>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</si>
  <si>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</si>
  <si>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</si>
  <si>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</si>
  <si>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</si>
  <si>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</si>
  <si>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</si>
  <si>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</si>
  <si>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</si>
  <si>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</si>
  <si>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</si>
  <si>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</si>
  <si>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</si>
  <si>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</si>
  <si>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</si>
  <si>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</si>
  <si>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</si>
  <si>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</si>
  <si>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</si>
  <si>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</si>
  <si>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</si>
  <si>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</si>
  <si>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</si>
  <si>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</si>
  <si>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</si>
  <si>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</si>
  <si>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</si>
  <si>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</si>
  <si>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</si>
  <si>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</si>
  <si>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</si>
  <si>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</si>
  <si>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</si>
  <si>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</si>
  <si>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</si>
  <si>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</si>
  <si>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</si>
  <si>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</si>
  <si>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</si>
  <si>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</si>
  <si>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</si>
  <si>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</si>
  <si>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</si>
  <si>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</si>
  <si>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</si>
  <si>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</si>
  <si>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</si>
  <si>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</si>
  <si>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</si>
  <si>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</si>
  <si>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</si>
  <si>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</si>
  <si>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</si>
  <si>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</si>
  <si>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</si>
  <si>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</si>
  <si>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</si>
  <si>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</si>
  <si>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</si>
  <si>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</si>
  <si>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</si>
  <si>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</si>
  <si>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</si>
  <si>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</si>
  <si>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</si>
  <si>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</si>
  <si>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</si>
  <si>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</si>
  <si>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</si>
  <si>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</si>
  <si>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</si>
  <si>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</si>
  <si>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</si>
  <si>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</si>
  <si>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</si>
  <si>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</si>
  <si>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</si>
  <si>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</si>
  <si>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</si>
  <si>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</si>
  <si>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</si>
  <si>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</si>
  <si>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</si>
  <si>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</si>
  <si>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</si>
  <si>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</si>
  <si>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</si>
  <si>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</si>
  <si>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</si>
  <si>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</si>
  <si>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</si>
  <si>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</si>
  <si>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</si>
  <si>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</si>
  <si>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</si>
  <si>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</si>
  <si>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</si>
  <si>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</si>
  <si>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</si>
  <si>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</si>
  <si>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</si>
  <si>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</si>
  <si>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</si>
  <si>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</si>
  <si>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</si>
  <si>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</si>
  <si>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</si>
  <si>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</si>
  <si>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</si>
  <si>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</si>
  <si>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</si>
  <si>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</si>
  <si>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</si>
  <si>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</si>
  <si>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</si>
  <si>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</si>
  <si>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</si>
  <si>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</si>
  <si>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</si>
  <si>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</si>
  <si>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</si>
  <si>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</si>
  <si>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</si>
  <si>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</si>
  <si>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</si>
  <si>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</si>
  <si>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</si>
  <si>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</si>
  <si>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</si>
  <si>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</si>
  <si>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</si>
  <si>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</si>
  <si>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</si>
  <si>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</si>
  <si>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</si>
  <si>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</si>
  <si>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</si>
  <si>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</si>
  <si>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</si>
  <si>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</si>
  <si>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</si>
  <si>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</si>
  <si>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</si>
  <si>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</si>
  <si>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</si>
  <si>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</si>
  <si>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</si>
  <si>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</si>
  <si>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</si>
  <si>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</si>
  <si>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</si>
  <si>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</si>
  <si>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</si>
  <si>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</si>
  <si>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</si>
  <si>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</si>
  <si>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</si>
  <si>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</si>
  <si>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</si>
  <si>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</si>
  <si>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</si>
  <si>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</si>
  <si>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</si>
  <si>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</si>
  <si>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</si>
  <si>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</si>
  <si>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</si>
  <si>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</si>
  <si>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</si>
  <si>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</si>
  <si>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</si>
  <si>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</si>
  <si>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</si>
  <si>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</si>
  <si>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</si>
  <si>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</si>
  <si>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</si>
  <si>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</si>
  <si>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</si>
  <si>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</si>
  <si>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</si>
  <si>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</si>
  <si>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</si>
  <si>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</si>
  <si>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</si>
  <si>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</si>
  <si>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</si>
  <si>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</si>
  <si>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</si>
  <si>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</si>
  <si>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</si>
  <si>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</si>
  <si>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</si>
  <si>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</si>
  <si>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</si>
  <si>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</si>
  <si>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</si>
  <si>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</si>
  <si>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</si>
  <si>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</si>
  <si>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</si>
  <si>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</si>
  <si>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</si>
  <si>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</si>
  <si>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</si>
  <si>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</si>
  <si>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</si>
  <si>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</si>
  <si>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</si>
  <si>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</si>
  <si>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</si>
  <si>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</si>
  <si>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</si>
  <si>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</si>
  <si>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</si>
  <si>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</si>
  <si>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</si>
  <si>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</si>
  <si>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</si>
  <si>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</si>
  <si>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</si>
  <si>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</si>
  <si>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</si>
  <si>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</si>
  <si>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</si>
  <si>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</si>
  <si>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</si>
  <si>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</si>
  <si>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</si>
  <si>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</si>
  <si>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</si>
  <si>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</si>
  <si>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</si>
  <si>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</si>
  <si>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</si>
  <si>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</si>
  <si>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</si>
  <si>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</si>
  <si>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</si>
  <si>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</si>
  <si>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</si>
  <si>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</si>
  <si>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</si>
  <si>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</si>
  <si>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</si>
  <si>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</si>
  <si>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</si>
  <si>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</si>
  <si>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</si>
  <si>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</si>
  <si>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</si>
  <si>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</si>
  <si>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</si>
  <si>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</si>
  <si>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</si>
  <si>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</si>
  <si>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</si>
  <si>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</si>
  <si>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</si>
  <si>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</si>
  <si>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</si>
  <si>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</si>
  <si>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</si>
  <si>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</si>
  <si>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</si>
  <si>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</si>
  <si>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</si>
  <si>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</si>
  <si>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</si>
  <si>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</si>
  <si>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</si>
  <si>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</si>
  <si>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</si>
  <si>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</si>
  <si>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</si>
  <si>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</si>
  <si>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</si>
  <si>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</si>
  <si>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</si>
  <si>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</si>
  <si>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</si>
  <si>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</si>
  <si>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</si>
  <si>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</si>
  <si>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</si>
  <si>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</si>
  <si>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</si>
  <si>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</si>
  <si>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</si>
  <si>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</si>
  <si>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</si>
  <si>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</si>
  <si>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</si>
  <si>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</si>
  <si>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</si>
  <si>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</si>
  <si>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</si>
  <si>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</si>
  <si>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</si>
  <si>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</si>
  <si>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</si>
  <si>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</si>
  <si>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</si>
  <si>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</si>
  <si>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</si>
  <si>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</si>
  <si>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</si>
  <si>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</si>
  <si>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</si>
  <si>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</si>
  <si>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</si>
  <si>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</si>
  <si>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</si>
  <si>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</si>
  <si>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</si>
  <si>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</si>
  <si>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</si>
  <si>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</si>
  <si>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</si>
  <si>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</si>
  <si>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</si>
  <si>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</si>
  <si>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</si>
  <si>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</si>
  <si>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</si>
  <si>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</si>
  <si>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</si>
  <si>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</si>
  <si>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</si>
  <si>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</si>
  <si>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</si>
  <si>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</si>
  <si>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</si>
  <si>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</si>
  <si>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</si>
  <si>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</si>
  <si>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</si>
  <si>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</si>
  <si>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</si>
  <si>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</si>
  <si>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</si>
  <si>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</si>
  <si>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</si>
  <si>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</si>
  <si>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</si>
  <si>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</si>
  <si>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</si>
  <si>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</si>
  <si>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</si>
  <si>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</si>
  <si>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</si>
  <si>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</si>
  <si>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</si>
  <si>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</si>
  <si>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</si>
  <si>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</si>
  <si>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</si>
  <si>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</si>
  <si>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</si>
  <si>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</si>
  <si>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</si>
  <si>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</si>
  <si>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</si>
  <si>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</si>
  <si>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</si>
  <si>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</si>
  <si>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</si>
  <si>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</si>
  <si>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</si>
  <si>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</si>
  <si>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</si>
  <si>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</si>
  <si>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</si>
  <si>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</si>
  <si>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</si>
  <si>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</si>
  <si>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</si>
  <si>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</si>
  <si>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</si>
  <si>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</si>
  <si>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</si>
  <si>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</si>
  <si>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</si>
  <si>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</si>
  <si>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</si>
  <si>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</si>
  <si>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</si>
  <si>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</si>
  <si>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</si>
  <si>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</si>
  <si>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</si>
  <si>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</si>
  <si>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</si>
  <si>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</si>
  <si>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</si>
  <si>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</si>
  <si>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</si>
  <si>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</si>
  <si>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</si>
  <si>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</si>
  <si>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</si>
  <si>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</si>
  <si>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</si>
  <si>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</si>
  <si>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</si>
  <si>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</si>
  <si>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</si>
  <si>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</si>
  <si>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</si>
  <si>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</si>
  <si>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</si>
  <si>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</si>
  <si>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</si>
  <si>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</si>
  <si>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</si>
  <si>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</si>
  <si>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</si>
  <si>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</si>
  <si>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</si>
  <si>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</si>
  <si>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</si>
  <si>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</si>
  <si>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</si>
  <si>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</si>
  <si>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</si>
  <si>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</si>
  <si>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</si>
  <si>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</si>
  <si>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</si>
  <si>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</si>
  <si>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</si>
  <si>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</si>
  <si>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</si>
  <si>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</si>
  <si>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</si>
  <si>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</si>
  <si>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</si>
  <si>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</si>
  <si>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</si>
  <si>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</si>
  <si>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</si>
  <si>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</si>
  <si>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</si>
  <si>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</si>
  <si>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</si>
  <si>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</si>
  <si>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</si>
  <si>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</si>
  <si>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</si>
  <si>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</si>
  <si>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</si>
  <si>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</si>
  <si>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</si>
  <si>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</si>
  <si>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</si>
  <si>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</si>
  <si>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</si>
  <si>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</si>
  <si>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</si>
  <si>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</si>
  <si>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</si>
  <si>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</si>
  <si>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</si>
  <si>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</si>
  <si>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</si>
  <si>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</si>
  <si>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</si>
  <si>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</si>
  <si>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</si>
  <si>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</si>
  <si>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</si>
  <si>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</si>
  <si>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</si>
  <si>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</si>
  <si>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</si>
  <si>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</si>
  <si>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</si>
  <si>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</si>
  <si>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</si>
  <si>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</si>
  <si>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</si>
  <si>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</si>
  <si>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</si>
  <si>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</si>
  <si>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</si>
  <si>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</si>
  <si>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</si>
  <si>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</si>
  <si>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</si>
  <si>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</si>
  <si>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</si>
  <si>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</si>
  <si>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</si>
  <si>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</si>
  <si>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</si>
  <si>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</si>
  <si>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</si>
  <si>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</si>
  <si>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</si>
  <si>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</si>
  <si>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</si>
  <si>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</si>
  <si>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</si>
  <si>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</si>
  <si>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</si>
  <si>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</si>
  <si>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</si>
  <si>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</si>
  <si>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</si>
  <si>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</si>
  <si>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</si>
  <si>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</si>
  <si>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</si>
  <si>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</si>
  <si>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</si>
  <si>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</si>
  <si>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</si>
  <si>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</si>
  <si>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</si>
  <si>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</si>
  <si>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</si>
  <si>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</si>
  <si>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</si>
  <si>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</si>
  <si>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</si>
  <si>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</si>
  <si>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</si>
  <si>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</si>
  <si>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</si>
  <si>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</si>
  <si>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</si>
  <si>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</si>
  <si>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</si>
  <si>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</si>
  <si>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</si>
  <si>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</si>
  <si>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</si>
  <si>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</si>
  <si>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</si>
  <si>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</si>
  <si>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</si>
  <si>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</si>
  <si>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</si>
  <si>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</si>
  <si>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</si>
  <si>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</si>
  <si>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</si>
  <si>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</si>
  <si>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</si>
  <si>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</si>
  <si>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</si>
  <si>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</si>
  <si>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</si>
  <si>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</si>
  <si>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</si>
  <si>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</si>
  <si>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</si>
  <si>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</si>
  <si>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</si>
  <si>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</si>
  <si>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</si>
  <si>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</si>
  <si>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</si>
  <si>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</si>
  <si>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</si>
  <si>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</si>
  <si>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</si>
  <si>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</si>
  <si>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</si>
  <si>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</si>
  <si>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</si>
  <si>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</si>
  <si>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</si>
  <si>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</si>
  <si>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</si>
  <si>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</si>
  <si>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</si>
  <si>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</si>
  <si>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</si>
  <si>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</si>
  <si>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</si>
  <si>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</si>
  <si>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</si>
  <si>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</si>
  <si>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</si>
  <si>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</si>
  <si>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</si>
  <si>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</si>
  <si>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</si>
  <si>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</si>
  <si>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</si>
  <si>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</si>
  <si>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</si>
  <si>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</si>
  <si>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</si>
  <si>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</si>
  <si>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</si>
  <si>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</si>
  <si>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</si>
  <si>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</si>
  <si>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</si>
  <si>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</si>
  <si>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</si>
  <si>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</si>
  <si>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</si>
  <si>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</si>
  <si>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</si>
  <si>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</si>
  <si>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</si>
  <si>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</si>
  <si>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</si>
  <si>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</si>
  <si>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</si>
  <si>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</si>
  <si>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</si>
  <si>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</si>
  <si>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</si>
  <si>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</si>
  <si>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</si>
  <si>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</si>
  <si>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</si>
  <si>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</si>
  <si>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</si>
  <si>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</si>
  <si>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</si>
  <si>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</si>
  <si>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</si>
  <si>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</si>
  <si>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</si>
  <si>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</si>
  <si>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</si>
  <si>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</si>
  <si>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</si>
  <si>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</si>
  <si>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</si>
  <si>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</si>
  <si>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</si>
  <si>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</si>
  <si>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</si>
  <si>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</si>
  <si>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</si>
  <si>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</si>
  <si>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</si>
  <si>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</si>
  <si>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</si>
  <si>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</si>
  <si>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</si>
  <si>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</si>
  <si>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</si>
  <si>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</si>
  <si>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</si>
  <si>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</si>
  <si>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</si>
  <si>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</si>
  <si>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</si>
  <si>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</si>
  <si>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</si>
  <si>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</si>
  <si>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</si>
  <si>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</si>
  <si>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</si>
  <si>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</si>
  <si>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</si>
  <si>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</si>
  <si>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</si>
  <si>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</si>
  <si>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</si>
  <si>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</si>
  <si>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</si>
  <si>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</si>
  <si>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</si>
  <si>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</si>
  <si>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</si>
  <si>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</si>
  <si>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</si>
  <si>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</si>
  <si>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</si>
  <si>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</si>
  <si>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</si>
  <si>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</si>
  <si>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</si>
  <si>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</si>
  <si>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</si>
  <si>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</si>
  <si>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</si>
  <si>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</si>
  <si>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</si>
  <si>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</si>
  <si>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</si>
  <si>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</si>
  <si>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</si>
  <si>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</si>
  <si>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</si>
  <si>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</si>
  <si>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</si>
  <si>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</si>
  <si>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</si>
  <si>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</si>
  <si>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</si>
  <si>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</si>
  <si>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</si>
  <si>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</si>
  <si>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</si>
  <si>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</si>
  <si>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</si>
  <si>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</si>
  <si>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</si>
  <si>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</si>
  <si>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</si>
  <si>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</si>
  <si>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</si>
  <si>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</si>
  <si>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</si>
  <si>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</si>
  <si>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</si>
  <si>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</si>
  <si>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</si>
  <si>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</si>
  <si>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</si>
  <si>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</si>
  <si>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</si>
  <si>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</si>
  <si>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</si>
  <si>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</si>
  <si>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</si>
  <si>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</si>
  <si>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</si>
  <si>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</si>
  <si>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</si>
  <si>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</si>
  <si>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</si>
  <si>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</si>
  <si>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</si>
  <si>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</si>
  <si>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</si>
  <si>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</si>
  <si>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</si>
  <si>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</si>
  <si>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</si>
  <si>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</si>
  <si>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</si>
  <si>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</si>
  <si>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</si>
  <si>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</si>
  <si>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</si>
  <si>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</si>
  <si>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</si>
  <si>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</si>
  <si>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</si>
  <si>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</si>
  <si>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</si>
  <si>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</si>
  <si>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</si>
  <si>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</si>
  <si>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</si>
  <si>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</si>
  <si>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</si>
  <si>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</si>
  <si>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</si>
  <si>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</si>
  <si>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</si>
  <si>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</si>
  <si>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</si>
  <si>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</si>
  <si>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</si>
  <si>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</si>
  <si>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</si>
  <si>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</si>
  <si>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</si>
  <si>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</si>
  <si>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</si>
  <si>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</si>
  <si>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</si>
  <si>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</si>
  <si>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</si>
  <si>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</si>
  <si>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</si>
  <si>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</si>
  <si>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</si>
  <si>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</si>
  <si>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</si>
  <si>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</si>
  <si>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</si>
  <si>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</si>
  <si>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</si>
  <si>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</si>
  <si>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</si>
  <si>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</si>
  <si>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</si>
  <si>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</si>
  <si>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</si>
  <si>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</si>
  <si>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</si>
  <si>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</si>
  <si>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</si>
  <si>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</si>
  <si>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</si>
  <si>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</si>
  <si>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</si>
  <si>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</si>
  <si>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</si>
  <si>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</si>
  <si>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</si>
  <si>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</si>
  <si>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</si>
  <si>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</si>
  <si>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</si>
  <si>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</si>
  <si>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</si>
  <si>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</si>
  <si>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</si>
  <si>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</si>
  <si>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</si>
  <si>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</si>
  <si>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</si>
  <si>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</si>
  <si>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</si>
  <si>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</si>
  <si>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</si>
  <si>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</si>
  <si>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</si>
  <si>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</si>
  <si>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</si>
  <si>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</si>
  <si>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</si>
  <si>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</si>
  <si>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</si>
  <si>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</si>
  <si>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</si>
  <si>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</si>
  <si>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</si>
  <si>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</si>
  <si>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</si>
  <si>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</si>
  <si>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</si>
  <si>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</si>
  <si>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</si>
  <si>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</si>
  <si>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</si>
  <si>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</si>
  <si>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</si>
  <si>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</si>
  <si>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</si>
  <si>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</si>
  <si>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</si>
  <si>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</si>
  <si>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</si>
  <si>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</si>
  <si>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</si>
  <si>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</si>
  <si>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</si>
  <si>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</si>
  <si>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</si>
  <si>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</si>
  <si>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</si>
  <si>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</si>
  <si>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</si>
  <si>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</si>
  <si>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</si>
  <si>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</si>
  <si>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</si>
  <si>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</si>
  <si>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</si>
  <si>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</si>
  <si>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</si>
  <si>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</si>
  <si>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</si>
  <si>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</si>
  <si>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</si>
  <si>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</si>
  <si>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</si>
  <si>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</si>
  <si>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</si>
  <si>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</si>
  <si>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</si>
  <si>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</si>
  <si>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</si>
  <si>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</si>
  <si>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</si>
  <si>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</si>
  <si>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</si>
  <si>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</si>
  <si>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</si>
  <si>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</si>
  <si>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</si>
  <si>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</si>
  <si>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</si>
  <si>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</si>
  <si>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</si>
  <si>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</si>
  <si>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</si>
  <si>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</si>
  <si>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</si>
  <si>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</si>
  <si>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</si>
  <si>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</si>
  <si>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</si>
  <si>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</si>
  <si>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</si>
  <si>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</si>
  <si>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</si>
  <si>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</si>
  <si>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</si>
  <si>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</si>
  <si>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</si>
  <si>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</si>
  <si>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</si>
  <si>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</si>
  <si>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</si>
  <si>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</si>
  <si>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</si>
  <si>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</si>
  <si>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</si>
  <si>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</si>
  <si>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</si>
  <si>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</si>
  <si>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</si>
  <si>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</si>
  <si>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</si>
  <si>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</si>
  <si>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</si>
  <si>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</si>
  <si>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</si>
  <si>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</si>
  <si>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</si>
  <si>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</si>
  <si>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</si>
  <si>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</si>
  <si>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</si>
  <si>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</si>
  <si>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</si>
  <si>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</si>
  <si>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</si>
  <si>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</si>
  <si>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</si>
  <si>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</si>
  <si>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</si>
  <si>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</si>
  <si>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</si>
  <si>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</si>
  <si>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</si>
  <si>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</si>
  <si>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</si>
  <si>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</si>
  <si>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</si>
  <si>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</si>
  <si>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</si>
  <si>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</si>
  <si>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</si>
  <si>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</si>
  <si>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</si>
  <si>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</si>
  <si>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</si>
  <si>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</si>
  <si>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</si>
  <si>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</si>
  <si>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</si>
  <si>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</si>
  <si>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</si>
  <si>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</si>
  <si>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</si>
  <si>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</si>
  <si>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</si>
  <si>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</si>
  <si>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</si>
  <si>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</si>
  <si>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</si>
  <si>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</si>
  <si>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</si>
  <si>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</si>
  <si>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</si>
  <si>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</si>
  <si>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</si>
  <si>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</si>
  <si>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</si>
  <si>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</si>
  <si>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</si>
  <si>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</si>
  <si>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</si>
  <si>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</si>
  <si>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</si>
  <si>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</si>
  <si>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</si>
  <si>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</si>
  <si>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</si>
  <si>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</si>
  <si>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</si>
  <si>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</si>
  <si>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</si>
  <si>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</si>
  <si>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</si>
  <si>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</si>
  <si>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</si>
  <si>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</si>
  <si>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</si>
  <si>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</si>
  <si>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</si>
  <si>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</si>
  <si>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</si>
  <si>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</si>
  <si>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</si>
  <si>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</si>
  <si>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</si>
  <si>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</si>
  <si>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</si>
  <si>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</si>
  <si>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</si>
  <si>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</si>
  <si>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</si>
  <si>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</si>
  <si>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</si>
  <si>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</si>
  <si>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</si>
  <si>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</si>
  <si>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</si>
  <si>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</si>
  <si>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</si>
  <si>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</si>
  <si>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</si>
  <si>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</si>
  <si>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</si>
  <si>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</si>
  <si>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</si>
  <si>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</si>
  <si>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</si>
  <si>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</si>
  <si>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</si>
  <si>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</si>
  <si>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</si>
  <si>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</si>
  <si>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</si>
  <si>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</si>
  <si>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</si>
  <si>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</si>
  <si>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</si>
  <si>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</si>
  <si>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</si>
  <si>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</si>
  <si>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</si>
  <si>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</si>
  <si>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</si>
  <si>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</si>
  <si>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</si>
  <si>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</si>
  <si>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</si>
  <si>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</si>
  <si>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</si>
  <si>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</si>
  <si>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</si>
  <si>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</si>
  <si>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</si>
  <si>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</si>
  <si>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</si>
  <si>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</si>
  <si>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</si>
  <si>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</si>
  <si>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</si>
  <si>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</si>
  <si>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</si>
  <si>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</si>
  <si>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</si>
  <si>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</si>
  <si>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</si>
  <si>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</si>
  <si>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</si>
  <si>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</si>
  <si>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</si>
  <si>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</si>
  <si>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</si>
  <si>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</si>
  <si>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</si>
  <si>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</si>
  <si>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</si>
  <si>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</si>
  <si>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</si>
  <si>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</si>
  <si>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</si>
  <si>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</si>
  <si>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</si>
  <si>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</si>
  <si>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</si>
  <si>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</si>
  <si>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</si>
  <si>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</si>
  <si>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</si>
  <si>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</si>
  <si>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</si>
  <si>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</si>
  <si>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</si>
  <si>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</si>
  <si>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</si>
  <si>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</si>
  <si>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</si>
  <si>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</si>
  <si>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</si>
  <si>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</si>
  <si>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</si>
  <si>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</si>
  <si>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</si>
  <si>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</si>
  <si>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</si>
  <si>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</si>
  <si>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</si>
  <si>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</si>
  <si>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</si>
  <si>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</si>
  <si>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</si>
  <si>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</si>
  <si>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</si>
  <si>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</si>
  <si>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</si>
  <si>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</si>
  <si>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</si>
  <si>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</si>
  <si>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</si>
  <si>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</si>
  <si>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</si>
  <si>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</si>
  <si>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</si>
  <si>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</si>
  <si>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</si>
  <si>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</si>
  <si>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</si>
  <si>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</si>
  <si>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</si>
  <si>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</si>
  <si>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</si>
  <si>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</si>
  <si>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</si>
  <si>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</si>
  <si>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</si>
  <si>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</si>
  <si>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</si>
  <si>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</si>
  <si>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</si>
  <si>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</si>
  <si>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</si>
  <si>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</si>
  <si>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</si>
  <si>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</si>
  <si>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</si>
  <si>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</si>
  <si>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</si>
  <si>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</si>
  <si>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</si>
  <si>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</si>
  <si>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</si>
  <si>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</si>
  <si>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</si>
  <si>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</si>
  <si>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</si>
  <si>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</si>
  <si>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</si>
  <si>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</si>
  <si>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</si>
  <si>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</si>
  <si>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</si>
  <si>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</si>
  <si>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</si>
  <si>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</si>
  <si>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</si>
  <si>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</si>
  <si>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</si>
  <si>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</si>
  <si>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</si>
  <si>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</si>
  <si>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</si>
  <si>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</si>
  <si>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</si>
  <si>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</si>
  <si>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</si>
  <si>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</si>
  <si>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</si>
  <si>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</si>
  <si>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</si>
  <si>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</si>
  <si>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</si>
  <si>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</si>
  <si>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</si>
  <si>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</si>
  <si>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</si>
  <si>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</si>
  <si>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</si>
  <si>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</si>
  <si>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</si>
  <si>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</si>
  <si>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</si>
  <si>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</si>
  <si>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</si>
  <si>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</si>
  <si>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</si>
  <si>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</si>
  <si>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</si>
  <si>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</si>
  <si>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</si>
  <si>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</si>
  <si>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</si>
  <si>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</si>
  <si>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</si>
  <si>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</si>
  <si>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</si>
  <si>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</si>
  <si>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</si>
  <si>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</si>
  <si>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</si>
  <si>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</si>
  <si>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</si>
  <si>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</si>
  <si>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</si>
  <si>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</si>
  <si>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</si>
  <si>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</si>
  <si>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</si>
  <si>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</si>
  <si>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</si>
  <si>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</si>
  <si>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</si>
  <si>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</si>
  <si>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</si>
  <si>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</si>
  <si>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</si>
  <si>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</si>
  <si>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</si>
  <si>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</si>
  <si>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</si>
  <si>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</si>
  <si>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</si>
  <si>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</si>
  <si>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</si>
  <si>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</si>
  <si>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</si>
  <si>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</si>
  <si>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</si>
  <si>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</si>
  <si>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</si>
  <si>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</si>
  <si>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</si>
  <si>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</si>
  <si>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</si>
  <si>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</si>
  <si>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</si>
  <si>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</si>
  <si>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</si>
  <si>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</si>
  <si>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</si>
  <si>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</si>
  <si>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</si>
  <si>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</si>
  <si>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</si>
  <si>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</si>
  <si>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</si>
  <si>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</si>
  <si>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</si>
  <si>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</si>
  <si>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</si>
  <si>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</si>
  <si>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</si>
  <si>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</si>
  <si>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</si>
  <si>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</si>
  <si>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</si>
  <si>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</si>
  <si>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</si>
  <si>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</si>
  <si>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</si>
  <si>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</si>
  <si>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</si>
  <si>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</si>
  <si>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</si>
  <si>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</si>
  <si>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</si>
  <si>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</si>
  <si>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</si>
  <si>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</si>
  <si>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</si>
  <si>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</si>
  <si>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</si>
  <si>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</si>
  <si>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</si>
  <si>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</si>
  <si>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</si>
  <si>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</si>
  <si>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</si>
  <si>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</si>
  <si>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</si>
  <si>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</si>
  <si>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</si>
  <si>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</si>
  <si>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</si>
  <si>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</si>
  <si>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</si>
  <si>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</si>
  <si>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</si>
  <si>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</si>
  <si>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</si>
  <si>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</si>
  <si>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</si>
  <si>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</si>
  <si>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</si>
  <si>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</si>
  <si>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</si>
  <si>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</si>
  <si>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</si>
  <si>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</si>
  <si>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</si>
  <si>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</si>
  <si>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</si>
  <si>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</si>
  <si>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</si>
  <si>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</si>
  <si>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</si>
  <si>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</si>
  <si>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</si>
  <si>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</si>
  <si>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</si>
  <si>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</si>
  <si>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</si>
  <si>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</si>
  <si>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</si>
  <si>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</si>
  <si>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</si>
  <si>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</si>
  <si>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</si>
  <si>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</si>
  <si>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</si>
  <si>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</si>
  <si>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</si>
  <si>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</si>
  <si>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</si>
  <si>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</si>
  <si>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</si>
  <si>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</si>
  <si>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</si>
  <si>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</si>
  <si>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</si>
  <si>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</si>
  <si>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</si>
  <si>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</si>
  <si>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</si>
  <si>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</si>
  <si>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</si>
  <si>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</si>
  <si>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</si>
  <si>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</si>
  <si>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</si>
  <si>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</si>
  <si>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</si>
  <si>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</si>
  <si>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</si>
  <si>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</si>
  <si>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</si>
  <si>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</si>
  <si>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</si>
  <si>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</si>
  <si>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</si>
  <si>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</si>
  <si>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</si>
  <si>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</si>
  <si>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</si>
  <si>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</si>
  <si>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</si>
  <si>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</si>
  <si>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</si>
  <si>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</si>
  <si>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</si>
  <si>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</si>
  <si>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</si>
  <si>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</si>
  <si>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</si>
  <si>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</si>
  <si>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</si>
  <si>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</si>
  <si>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</si>
  <si>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</si>
  <si>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</si>
  <si>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</si>
  <si>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</si>
  <si>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</si>
  <si>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</si>
  <si>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</si>
  <si>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</si>
  <si>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</si>
  <si>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</si>
  <si>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</si>
  <si>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</si>
  <si>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</si>
  <si>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</si>
  <si>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</si>
  <si>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</si>
  <si>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</si>
  <si>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</si>
  <si>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</si>
  <si>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</si>
  <si>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</si>
  <si>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</si>
  <si>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</si>
  <si>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</si>
  <si>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</si>
  <si>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</si>
  <si>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</si>
  <si>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</si>
  <si>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</si>
  <si>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</si>
  <si>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</si>
  <si>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</si>
  <si>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</si>
  <si>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</si>
  <si>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</si>
  <si>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</si>
  <si>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</si>
  <si>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</si>
  <si>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</si>
  <si>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</si>
  <si>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</si>
  <si>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</si>
  <si>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</si>
  <si>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</si>
  <si>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</si>
  <si>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</si>
  <si>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</si>
  <si>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</si>
  <si>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</si>
  <si>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</si>
  <si>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</si>
  <si>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</si>
  <si>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</si>
  <si>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</si>
  <si>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</si>
  <si>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</si>
  <si>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</si>
  <si>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</si>
  <si>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</si>
  <si>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</si>
  <si>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</si>
  <si>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</si>
  <si>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</si>
  <si>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</si>
  <si>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</si>
  <si>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</si>
  <si>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</si>
  <si>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</si>
  <si>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</si>
  <si>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</si>
  <si>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</si>
  <si>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</si>
  <si>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</si>
  <si>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</si>
  <si>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</si>
  <si>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</si>
  <si>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</si>
  <si>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</si>
  <si>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</si>
  <si>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</si>
  <si>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</si>
  <si>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</si>
  <si>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</si>
  <si>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</si>
  <si>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</si>
  <si>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</si>
  <si>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</si>
  <si>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</si>
  <si>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</si>
  <si>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</si>
  <si>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</si>
  <si>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</si>
  <si>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</si>
  <si>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</si>
  <si>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</si>
  <si>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</si>
  <si>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</si>
  <si>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</si>
  <si>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</si>
  <si>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</si>
  <si>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</si>
  <si>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</si>
  <si>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</si>
  <si>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</si>
  <si>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</si>
  <si>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</si>
  <si>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</si>
  <si>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</si>
  <si>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</si>
  <si>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</si>
  <si>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</si>
  <si>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</si>
  <si>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</si>
  <si>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</si>
  <si>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</si>
  <si>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</si>
  <si>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</si>
  <si>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</si>
  <si>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</si>
  <si>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</si>
  <si>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</si>
  <si>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</si>
  <si>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</si>
  <si>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</si>
  <si>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</si>
  <si>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</si>
  <si>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</si>
  <si>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</si>
  <si>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</si>
  <si>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</si>
  <si>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</si>
  <si>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</si>
  <si>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</si>
  <si>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</si>
  <si>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</si>
  <si>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</si>
  <si>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</si>
  <si>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</si>
  <si>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</si>
  <si>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</si>
  <si>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</si>
  <si>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</si>
  <si>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</si>
  <si>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</si>
  <si>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</si>
  <si>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</si>
  <si>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</si>
  <si>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</si>
  <si>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</si>
  <si>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</si>
  <si>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</si>
  <si>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</si>
  <si>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</si>
  <si>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</si>
  <si>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</si>
  <si>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</si>
  <si>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</si>
  <si>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</si>
  <si>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</si>
  <si>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</si>
  <si>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</si>
  <si>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</si>
  <si>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</si>
  <si>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</si>
  <si>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</si>
  <si>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</si>
  <si>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</si>
  <si>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</si>
  <si>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</si>
  <si>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</si>
  <si>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</si>
  <si>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</si>
  <si>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</si>
  <si>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</si>
  <si>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</si>
  <si>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</si>
  <si>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</si>
  <si>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</si>
  <si>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</si>
  <si>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</si>
  <si>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</si>
  <si>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</si>
  <si>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</si>
  <si>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</si>
  <si>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</si>
  <si>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</si>
  <si>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</si>
  <si>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</si>
  <si>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</si>
  <si>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</si>
  <si>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</si>
  <si>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</si>
  <si>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</si>
  <si>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</si>
  <si>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</si>
  <si>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</si>
  <si>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</si>
  <si>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</si>
  <si>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</si>
  <si>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</si>
  <si>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</si>
  <si>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</si>
  <si>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</si>
  <si>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</si>
  <si>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</si>
  <si>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</si>
  <si>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</si>
  <si>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</si>
  <si>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</si>
  <si>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</si>
  <si>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</si>
  <si>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</si>
  <si>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</si>
  <si>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</si>
  <si>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</si>
  <si>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</si>
  <si>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</si>
  <si>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</si>
  <si>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</si>
  <si>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</si>
  <si>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</si>
  <si>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</si>
  <si>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</si>
  <si>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</si>
  <si>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</si>
  <si>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</si>
  <si>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</si>
  <si>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</si>
  <si>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</si>
  <si>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</si>
  <si>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</si>
  <si>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</si>
  <si>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</si>
  <si>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</si>
  <si>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</si>
  <si>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</si>
  <si>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</si>
  <si>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</si>
  <si>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</si>
  <si>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</si>
  <si>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</si>
  <si>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</si>
  <si>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</si>
  <si>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</si>
  <si>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</si>
  <si>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</si>
  <si>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</si>
  <si>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</si>
  <si>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</si>
  <si>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</si>
  <si>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</si>
  <si>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</si>
  <si>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</si>
  <si>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</si>
  <si>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</si>
  <si>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</si>
  <si>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</si>
  <si>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</si>
  <si>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</si>
  <si>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</si>
  <si>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</si>
  <si>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</si>
  <si>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</si>
  <si>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</si>
  <si>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</si>
  <si>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</si>
  <si>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</si>
  <si>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</si>
  <si>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</si>
  <si>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</si>
  <si>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</si>
  <si>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</si>
  <si>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</si>
  <si>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</si>
  <si>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</si>
  <si>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</si>
  <si>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</si>
  <si>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</si>
  <si>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</si>
  <si>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</si>
  <si>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</si>
  <si>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</si>
  <si>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</si>
  <si>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</si>
  <si>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</si>
  <si>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</si>
  <si>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</si>
  <si>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</si>
  <si>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</si>
  <si>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</si>
  <si>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</si>
  <si>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</si>
  <si>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</si>
  <si>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</si>
  <si>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</si>
  <si>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</si>
  <si>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</si>
  <si>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</si>
  <si>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</si>
  <si>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</si>
  <si>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</si>
  <si>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</si>
  <si>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</si>
  <si>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</si>
  <si>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</si>
  <si>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</si>
  <si>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</si>
  <si>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</si>
  <si>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</si>
  <si>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</si>
  <si>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</si>
  <si>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</si>
  <si>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</si>
  <si>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</si>
  <si>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</si>
  <si>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</si>
  <si>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</si>
  <si>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</si>
  <si>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</si>
  <si>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</si>
  <si>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</si>
  <si>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</si>
  <si>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</si>
  <si>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</si>
  <si>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</si>
  <si>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</si>
  <si>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</si>
  <si>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</si>
  <si>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</si>
  <si>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</si>
  <si>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</si>
  <si>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</si>
  <si>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</si>
  <si>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</si>
  <si>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</si>
  <si>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</si>
  <si>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</si>
  <si>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</si>
  <si>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</si>
  <si>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</si>
  <si>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</si>
  <si>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</si>
  <si>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</si>
  <si>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</si>
  <si>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</si>
  <si>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</si>
  <si>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</si>
  <si>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</si>
  <si>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</si>
  <si>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</si>
  <si>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</si>
  <si>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</si>
  <si>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</si>
  <si>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</si>
  <si>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</si>
  <si>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</si>
  <si>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</si>
  <si>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</si>
  <si>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</si>
  <si>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</si>
  <si>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</si>
  <si>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</si>
  <si>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</si>
  <si>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</si>
  <si>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</si>
  <si>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</si>
  <si>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</si>
  <si>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</si>
  <si>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</si>
  <si>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</si>
  <si>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</si>
  <si>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</si>
  <si>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</si>
  <si>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</si>
  <si>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</si>
  <si>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</si>
  <si>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</si>
  <si>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</si>
  <si>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</si>
  <si>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</si>
  <si>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</si>
  <si>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</si>
  <si>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</si>
  <si>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</si>
  <si>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</si>
  <si>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</si>
  <si>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</si>
  <si>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</si>
  <si>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</si>
  <si>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</si>
  <si>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</si>
  <si>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</si>
  <si>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</si>
  <si>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</si>
  <si>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</si>
  <si>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</si>
  <si>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</si>
  <si>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</si>
  <si>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</si>
  <si>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</si>
  <si>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</si>
  <si>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</si>
  <si>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</si>
  <si>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</si>
  <si>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</si>
  <si>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</si>
  <si>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</si>
  <si>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</si>
  <si>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</si>
  <si>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</si>
  <si>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</si>
  <si>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</si>
  <si>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</si>
  <si>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</si>
  <si>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</si>
  <si>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</si>
  <si>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</si>
  <si>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</si>
  <si>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</si>
  <si>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</si>
  <si>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</si>
  <si>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</si>
  <si>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</si>
  <si>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</si>
  <si>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</si>
  <si>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</si>
  <si>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</si>
  <si>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</si>
  <si>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</si>
  <si>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</si>
  <si>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</si>
  <si>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</si>
  <si>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</si>
  <si>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</si>
  <si>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</si>
  <si>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</si>
  <si>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</si>
  <si>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</si>
  <si>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</si>
  <si>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</si>
  <si>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</si>
  <si>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</si>
  <si>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</si>
  <si>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</si>
  <si>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</si>
  <si>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</si>
  <si>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</si>
  <si>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</si>
  <si>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</si>
  <si>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</si>
  <si>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</si>
  <si>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</si>
  <si>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</si>
  <si>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</si>
  <si>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</si>
  <si>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</si>
  <si>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</si>
  <si>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</si>
  <si>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</si>
  <si>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</si>
  <si>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</si>
  <si>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</si>
  <si>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</si>
  <si>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</si>
  <si>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</si>
  <si>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</si>
  <si>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</si>
  <si>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</si>
  <si>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</si>
  <si>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</si>
  <si>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</si>
  <si>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</si>
  <si>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</si>
  <si>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</si>
  <si>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</si>
  <si>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</si>
  <si>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</si>
  <si>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</si>
  <si>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</si>
  <si>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</si>
  <si>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</si>
  <si>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</si>
  <si>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</si>
  <si>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</si>
  <si>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</si>
  <si>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</si>
  <si>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</si>
  <si>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</si>
  <si>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</si>
  <si>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</si>
  <si>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</si>
  <si>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</si>
  <si>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</si>
  <si>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</si>
  <si>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</si>
  <si>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</si>
  <si>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</si>
  <si>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</si>
  <si>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</si>
  <si>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</si>
  <si>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</si>
  <si>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</si>
  <si>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</si>
  <si>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</si>
  <si>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</si>
  <si>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</si>
  <si>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</si>
  <si>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</si>
  <si>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</si>
  <si>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</si>
  <si>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</si>
  <si>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</si>
  <si>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</si>
  <si>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</si>
  <si>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</si>
  <si>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</si>
  <si>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</si>
  <si>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</si>
  <si>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</si>
  <si>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</si>
  <si>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</si>
  <si>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</si>
  <si>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</si>
  <si>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</si>
  <si>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</si>
  <si>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</si>
  <si>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</si>
  <si>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</si>
  <si>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</si>
  <si>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</si>
  <si>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</si>
  <si>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</si>
  <si>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</si>
  <si>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</si>
  <si>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</si>
  <si>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</si>
  <si>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</si>
  <si>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</si>
  <si>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</si>
  <si>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</si>
  <si>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</si>
  <si>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</si>
  <si>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</si>
  <si>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</si>
  <si>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</si>
  <si>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</si>
  <si>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</si>
  <si>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</si>
  <si>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</si>
  <si>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</si>
  <si>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</si>
  <si>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</si>
  <si>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</si>
  <si>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</si>
  <si>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</si>
  <si>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</si>
  <si>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</si>
  <si>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</si>
  <si>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</si>
  <si>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</si>
  <si>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</si>
  <si>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</si>
  <si>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</si>
  <si>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</si>
  <si>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</si>
  <si>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</si>
  <si>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</si>
  <si>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</si>
  <si>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</si>
  <si>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</si>
  <si>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</si>
  <si>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</si>
  <si>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</si>
  <si>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</si>
  <si>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</si>
  <si>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</si>
  <si>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</si>
  <si>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</si>
  <si>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</si>
  <si>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</si>
  <si>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</si>
  <si>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</si>
  <si>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</si>
  <si>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</si>
  <si>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</si>
  <si>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</si>
  <si>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</si>
  <si>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</si>
  <si>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</si>
  <si>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</si>
  <si>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</si>
  <si>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</si>
  <si>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</si>
  <si>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</si>
  <si>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</si>
  <si>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</si>
  <si>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</si>
  <si>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</si>
  <si>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</si>
  <si>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</si>
  <si>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</si>
  <si>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</si>
  <si>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</si>
  <si>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</si>
  <si>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</si>
  <si>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</si>
  <si>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</si>
  <si>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</si>
  <si>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</si>
  <si>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</si>
  <si>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</si>
  <si>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</si>
  <si>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</si>
  <si>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</si>
  <si>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</si>
  <si>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</si>
  <si>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</si>
  <si>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</si>
  <si>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</si>
  <si>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</si>
  <si>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</si>
  <si>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</si>
  <si>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</si>
  <si>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</si>
  <si>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</si>
  <si>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</si>
  <si>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</si>
  <si>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</si>
  <si>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</si>
  <si>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</si>
  <si>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</si>
  <si>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</si>
  <si>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</si>
  <si>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</si>
  <si>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</si>
  <si>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</si>
  <si>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</si>
  <si>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</si>
  <si>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</si>
  <si>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</si>
  <si>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</si>
  <si>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</si>
  <si>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</si>
  <si>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</si>
  <si>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</si>
  <si>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</si>
  <si>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</si>
  <si>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</si>
  <si>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</si>
  <si>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</si>
  <si>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</si>
  <si>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</si>
  <si>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</si>
  <si>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</si>
  <si>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</si>
  <si>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</si>
  <si>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</si>
  <si>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</si>
  <si>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</si>
  <si>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</si>
  <si>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</si>
  <si>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</si>
  <si>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</si>
  <si>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</si>
  <si>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</si>
  <si>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</si>
  <si>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</si>
  <si>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</si>
  <si>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</si>
  <si>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</si>
  <si>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</si>
  <si>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</si>
  <si>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</si>
  <si>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</si>
  <si>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</si>
  <si>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</si>
  <si>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</si>
  <si>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</si>
  <si>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</si>
  <si>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</si>
  <si>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</si>
  <si>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</si>
  <si>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</si>
  <si>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</si>
  <si>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</si>
  <si>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</si>
  <si>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</si>
  <si>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</si>
  <si>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</si>
  <si>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</si>
  <si>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</si>
  <si>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</si>
  <si>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</si>
  <si>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</si>
  <si>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</si>
  <si>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</si>
  <si>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</si>
  <si>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</si>
  <si>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</si>
  <si>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</si>
  <si>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</si>
  <si>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</si>
  <si>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</si>
  <si>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</si>
  <si>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</si>
  <si>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</si>
  <si>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</si>
  <si>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</si>
  <si>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</si>
  <si>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</si>
  <si>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</si>
  <si>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</si>
  <si>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</si>
  <si>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</si>
  <si>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</si>
  <si>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</si>
  <si>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</si>
  <si>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</si>
  <si>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</si>
  <si>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</si>
  <si>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</si>
  <si>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</si>
  <si>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</si>
  <si>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</si>
  <si>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</si>
  <si>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</si>
  <si>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</si>
  <si>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</si>
  <si>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</si>
  <si>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</si>
  <si>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</si>
  <si>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</si>
  <si>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</si>
  <si>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</si>
  <si>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</si>
  <si>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</si>
  <si>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</si>
  <si>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</si>
  <si>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</si>
  <si>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</si>
  <si>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</si>
  <si>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</si>
  <si>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</si>
  <si>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</si>
  <si>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</si>
  <si>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</si>
  <si>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</si>
  <si>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</si>
  <si>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</si>
  <si>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</si>
  <si>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</si>
  <si>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</si>
  <si>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</si>
  <si>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</si>
  <si>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</si>
  <si>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</si>
  <si>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</si>
  <si>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</si>
  <si>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</si>
  <si>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</si>
  <si>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</si>
  <si>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</si>
  <si>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</si>
  <si>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</si>
  <si>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</si>
  <si>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</si>
  <si>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</si>
  <si>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</si>
  <si>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</si>
  <si>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</si>
  <si>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</si>
  <si>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</si>
  <si>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</si>
  <si>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</si>
  <si>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</si>
  <si>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</si>
  <si>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</si>
  <si>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</si>
  <si>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</si>
  <si>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</si>
  <si>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</si>
  <si>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</si>
  <si>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</si>
  <si>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</si>
  <si>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</si>
  <si>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</si>
  <si>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</si>
  <si>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</si>
  <si>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</si>
  <si>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</si>
  <si>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</si>
  <si>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</si>
  <si>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</si>
  <si>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</si>
  <si>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</si>
  <si>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</si>
  <si>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</si>
  <si>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</si>
  <si>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</si>
  <si>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</si>
  <si>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</si>
  <si>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</si>
  <si>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</si>
  <si>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</si>
  <si>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</si>
  <si>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</si>
  <si>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</si>
  <si>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</si>
  <si>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</si>
  <si>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</si>
  <si>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</si>
  <si>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</si>
  <si>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</si>
  <si>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</si>
  <si>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</si>
  <si>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</si>
  <si>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</si>
  <si>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</si>
  <si>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</si>
  <si>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</si>
  <si>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</si>
  <si>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</si>
  <si>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</si>
  <si>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</si>
  <si>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</si>
  <si>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</si>
  <si>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</si>
  <si>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</si>
  <si>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</si>
  <si>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</si>
  <si>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</si>
  <si>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</si>
  <si>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</si>
  <si>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</si>
  <si>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</si>
  <si>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</si>
  <si>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</si>
  <si>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</si>
  <si>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</si>
  <si>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</si>
  <si>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</si>
  <si>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</si>
  <si>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</si>
  <si>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</si>
  <si>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</si>
  <si>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</si>
  <si>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</si>
  <si>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</si>
  <si>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</si>
  <si>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</si>
  <si>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</si>
  <si>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</si>
  <si>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</si>
  <si>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</si>
  <si>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</si>
  <si>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</si>
  <si>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</si>
  <si>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</si>
  <si>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</si>
  <si>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</si>
  <si>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</si>
  <si>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</si>
  <si>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</si>
  <si>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</si>
  <si>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</si>
  <si>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</si>
  <si>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</si>
  <si>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</si>
  <si>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</si>
  <si>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</si>
  <si>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</si>
  <si>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</si>
  <si>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</si>
  <si>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</si>
  <si>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</si>
  <si>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</si>
  <si>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</si>
  <si>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</si>
  <si>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</si>
  <si>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</si>
  <si>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</si>
  <si>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</si>
  <si>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</si>
  <si>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</si>
  <si>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</si>
  <si>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</si>
  <si>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</si>
  <si>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</si>
  <si>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</si>
  <si>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</si>
  <si>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</si>
  <si>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</si>
  <si>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</si>
  <si>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</si>
  <si>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</si>
  <si>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</si>
  <si>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</si>
  <si>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</si>
  <si>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</si>
  <si>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</si>
  <si>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</si>
  <si>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</si>
  <si>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</si>
  <si>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</si>
  <si>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</si>
  <si>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</si>
  <si>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</si>
  <si>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</si>
  <si>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</si>
  <si>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</si>
  <si>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</si>
  <si>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</si>
  <si>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</si>
  <si>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</si>
  <si>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</si>
  <si>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</si>
  <si>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</si>
  <si>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</si>
  <si>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</si>
  <si>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</si>
  <si>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</si>
  <si>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</si>
  <si>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</si>
  <si>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</si>
  <si>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</si>
  <si>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</si>
  <si>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</si>
  <si>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</si>
  <si>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</si>
  <si>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</si>
  <si>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</si>
  <si>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</si>
  <si>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</si>
  <si>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</si>
  <si>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</si>
  <si>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</si>
  <si>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</si>
  <si>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</si>
  <si>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</si>
  <si>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</si>
  <si>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</si>
  <si>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</si>
  <si>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</si>
  <si>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</si>
  <si>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</si>
  <si>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</si>
  <si>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</si>
  <si>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</si>
  <si>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</si>
  <si>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</si>
  <si>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</si>
  <si>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</si>
  <si>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</si>
  <si>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</si>
  <si>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</si>
  <si>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</si>
  <si>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</si>
  <si>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</si>
  <si>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</si>
  <si>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</si>
  <si>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</si>
  <si>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</si>
  <si>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</si>
  <si>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</si>
  <si>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</si>
  <si>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</si>
  <si>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</si>
  <si>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</si>
  <si>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</si>
  <si>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</si>
  <si>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</si>
  <si>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</si>
  <si>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</si>
  <si>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</si>
  <si>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</si>
  <si>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</si>
  <si>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</si>
  <si>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</si>
  <si>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</si>
  <si>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</si>
  <si>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</si>
  <si>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</si>
  <si>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</si>
  <si>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</si>
  <si>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</si>
  <si>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</si>
  <si>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</si>
  <si>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</si>
  <si>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</si>
  <si>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</si>
  <si>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</si>
  <si>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</si>
  <si>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</si>
  <si>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</si>
  <si>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</si>
  <si>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</si>
  <si>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</si>
  <si>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</si>
  <si>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</si>
  <si>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</si>
  <si>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</si>
  <si>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</si>
  <si>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</si>
  <si>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</si>
  <si>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</si>
  <si>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</si>
  <si>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</si>
  <si>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</si>
  <si>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</si>
  <si>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</si>
  <si>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</si>
  <si>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</si>
  <si>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</si>
  <si>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</si>
  <si>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</si>
  <si>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</si>
  <si>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</si>
  <si>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</si>
  <si>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</si>
  <si>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</si>
  <si>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</si>
  <si>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</si>
  <si>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</si>
  <si>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</si>
  <si>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</si>
  <si>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</si>
  <si>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</si>
  <si>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</si>
  <si>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</si>
  <si>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</si>
  <si>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</si>
  <si>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</si>
  <si>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</si>
  <si>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</si>
  <si>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</si>
  <si>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</si>
  <si>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</si>
  <si>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</si>
  <si>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</si>
  <si>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</si>
  <si>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</si>
  <si>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</si>
  <si>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</si>
  <si>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</si>
  <si>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</si>
  <si>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</si>
  <si>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</si>
  <si>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</si>
  <si>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</si>
  <si>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</si>
  <si>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</si>
  <si>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</si>
  <si>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</si>
  <si>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</si>
  <si>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</si>
  <si>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</si>
  <si>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</si>
  <si>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</si>
  <si>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</si>
  <si>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</si>
  <si>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</si>
  <si>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</si>
  <si>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</si>
  <si>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</si>
  <si>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</si>
  <si>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</si>
  <si>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</si>
  <si>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</si>
  <si>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</si>
  <si>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</si>
  <si>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</si>
  <si>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</si>
  <si>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</si>
  <si>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</si>
  <si>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</si>
  <si>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</si>
  <si>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</si>
  <si>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</si>
  <si>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</si>
  <si>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</si>
  <si>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</si>
  <si>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</si>
  <si>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</si>
  <si>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</si>
  <si>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</si>
  <si>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</si>
  <si>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</si>
  <si>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</si>
  <si>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</si>
  <si>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</si>
  <si>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</si>
  <si>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</si>
  <si>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</si>
  <si>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</si>
  <si>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</si>
  <si>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</si>
  <si>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</si>
  <si>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</si>
  <si>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</si>
  <si>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</si>
  <si>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</si>
  <si>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</si>
  <si>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</si>
  <si>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</si>
  <si>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</si>
  <si>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</si>
  <si>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</si>
  <si>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</si>
  <si>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</si>
  <si>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</si>
  <si>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</si>
  <si>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</si>
  <si>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</si>
  <si>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</si>
  <si>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</si>
  <si>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</si>
  <si>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</si>
  <si>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</si>
  <si>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</si>
  <si>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</si>
  <si>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</si>
  <si>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</si>
  <si>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</si>
  <si>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</si>
  <si>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</si>
  <si>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</si>
  <si>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</si>
  <si>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</si>
  <si>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</si>
  <si>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</si>
  <si>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</si>
  <si>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</si>
  <si>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</si>
  <si>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</si>
  <si>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</si>
  <si>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</si>
  <si>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</si>
  <si>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</si>
  <si>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</si>
  <si>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</si>
  <si>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</si>
  <si>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</si>
  <si>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</si>
  <si>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</si>
  <si>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</si>
  <si>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</si>
  <si>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</si>
  <si>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</si>
  <si>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</si>
  <si>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</si>
  <si>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</si>
  <si>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</si>
  <si>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</si>
  <si>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</si>
  <si>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</si>
  <si>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</si>
  <si>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</si>
  <si>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</si>
  <si>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</si>
  <si>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</si>
  <si>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</si>
  <si>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</si>
  <si>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</si>
  <si>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</si>
  <si>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</si>
  <si>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</si>
  <si>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</si>
  <si>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</si>
  <si>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</si>
  <si>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</si>
  <si>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</si>
  <si>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</si>
  <si>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</si>
  <si>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</si>
  <si>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</si>
  <si>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</si>
  <si>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</si>
  <si>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</si>
  <si>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</si>
  <si>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</si>
  <si>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</si>
  <si>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</si>
  <si>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</si>
  <si>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</si>
  <si>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</si>
  <si>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</si>
  <si>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</si>
  <si>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</si>
  <si>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</si>
  <si>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</si>
  <si>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</si>
  <si>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</si>
  <si>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</si>
  <si>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</si>
  <si>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</si>
  <si>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</si>
  <si>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</si>
  <si>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</si>
  <si>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</si>
  <si>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</si>
  <si>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</si>
  <si>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</si>
  <si>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</si>
  <si>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</si>
  <si>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</si>
  <si>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</si>
  <si>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</si>
  <si>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</si>
  <si>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</si>
  <si>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</si>
  <si>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</si>
  <si>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</si>
  <si>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</si>
  <si>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</si>
  <si>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</si>
  <si>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</si>
  <si>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</si>
  <si>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</si>
  <si>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</si>
  <si>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</si>
  <si>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</si>
  <si>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</si>
  <si>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</si>
  <si>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</si>
  <si>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</si>
  <si>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</si>
  <si>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</si>
  <si>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</si>
  <si>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</si>
  <si>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</si>
  <si>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</si>
  <si>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</si>
  <si>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</si>
  <si>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</si>
  <si>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</si>
  <si>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</si>
  <si>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</si>
  <si>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</si>
  <si>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</si>
  <si>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</si>
  <si>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</si>
  <si>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</si>
  <si>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</si>
  <si>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</si>
  <si>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</si>
  <si>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</si>
  <si>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</si>
  <si>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</si>
  <si>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</si>
  <si>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</si>
  <si>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</si>
  <si>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</si>
  <si>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</si>
  <si>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</si>
  <si>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</si>
  <si>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</si>
  <si>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</si>
  <si>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</si>
  <si>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</si>
  <si>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</si>
  <si>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</si>
  <si>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</si>
  <si>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</si>
  <si>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</si>
  <si>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</si>
  <si>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</si>
  <si>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</si>
  <si>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</si>
  <si>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</si>
  <si>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</si>
  <si>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</si>
  <si>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</si>
  <si>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</si>
  <si>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</si>
  <si>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</si>
  <si>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</si>
  <si>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</si>
  <si>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</si>
  <si>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</si>
  <si>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</si>
  <si>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</si>
  <si>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</si>
  <si>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</si>
  <si>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</si>
  <si>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</si>
  <si>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</si>
  <si>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</si>
  <si>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</si>
  <si>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</si>
  <si>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</si>
  <si>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</si>
  <si>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</si>
  <si>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</si>
  <si>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</si>
  <si>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</si>
  <si>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</si>
  <si>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</si>
  <si>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</si>
  <si>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</si>
  <si>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</si>
  <si>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</si>
  <si>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</si>
  <si>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</si>
  <si>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</si>
  <si>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</si>
  <si>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</si>
  <si>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</si>
  <si>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</si>
  <si>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</si>
  <si>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</si>
  <si>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</si>
  <si>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</si>
  <si>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</si>
  <si>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</si>
  <si>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</si>
  <si>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</si>
  <si>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</si>
  <si>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</si>
  <si>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</si>
  <si>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</si>
  <si>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</si>
  <si>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</si>
  <si>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</si>
  <si>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</si>
  <si>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</si>
  <si>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</si>
  <si>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</si>
  <si>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</si>
  <si>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</si>
  <si>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</si>
  <si>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</si>
  <si>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</si>
  <si>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</si>
  <si>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</si>
  <si>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</si>
  <si>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</si>
  <si>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</si>
  <si>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</si>
  <si>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</si>
  <si>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</si>
  <si>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</si>
  <si>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</si>
  <si>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</si>
  <si>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</si>
  <si>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</si>
  <si>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</si>
  <si>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</si>
  <si>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</si>
  <si>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</si>
  <si>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</si>
  <si>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</si>
  <si>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</si>
  <si>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</si>
  <si>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</si>
  <si>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</si>
  <si>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</si>
  <si>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</si>
  <si>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</si>
  <si>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</si>
  <si>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</si>
  <si>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</si>
  <si>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</si>
  <si>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</si>
  <si>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</si>
  <si>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</si>
  <si>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</si>
  <si>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</si>
  <si>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</si>
  <si>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</si>
  <si>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</si>
  <si>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</si>
  <si>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</si>
  <si>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</si>
  <si>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</si>
  <si>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</si>
  <si>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</si>
  <si>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</si>
  <si>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</si>
  <si>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</si>
  <si>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</si>
  <si>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</si>
  <si>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</si>
  <si>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</si>
  <si>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</si>
  <si>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</si>
  <si>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</si>
  <si>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</si>
  <si>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</si>
  <si>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</si>
  <si>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</si>
  <si>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</si>
  <si>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</si>
  <si>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</si>
  <si>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</si>
  <si>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</si>
  <si>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</si>
  <si>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</si>
  <si>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</si>
  <si>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</si>
  <si>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</si>
  <si>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</si>
  <si>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</si>
  <si>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</si>
  <si>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</si>
  <si>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</si>
  <si>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</si>
  <si>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</si>
  <si>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</si>
  <si>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</si>
  <si>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</si>
  <si>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</si>
  <si>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</si>
  <si>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</si>
  <si>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</si>
  <si>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</si>
  <si>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</si>
  <si>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</si>
  <si>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</si>
  <si>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</si>
  <si>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</si>
  <si>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</si>
  <si>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</si>
  <si>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</si>
  <si>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</si>
  <si>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</si>
  <si>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</si>
  <si>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</si>
  <si>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</si>
  <si>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</si>
  <si>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</si>
  <si>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</si>
  <si>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</si>
  <si>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</si>
  <si>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</si>
  <si>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</si>
  <si>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</si>
  <si>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</si>
  <si>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</si>
  <si>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</si>
  <si>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</si>
  <si>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</si>
  <si>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</si>
  <si>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</si>
  <si>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</si>
  <si>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</si>
  <si>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</si>
  <si>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</si>
  <si>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</si>
  <si>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</si>
  <si>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</si>
  <si>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</si>
  <si>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</si>
  <si>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</si>
  <si>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</si>
  <si>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</si>
  <si>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</si>
  <si>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</si>
  <si>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</si>
  <si>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</si>
  <si>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</si>
  <si>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</si>
  <si>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</si>
  <si>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</si>
  <si>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</si>
  <si>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</si>
  <si>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</si>
  <si>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</si>
  <si>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</si>
  <si>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</si>
  <si>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</si>
  <si>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</si>
  <si>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</si>
  <si>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</si>
  <si>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</si>
  <si>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</si>
  <si>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</si>
  <si>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</si>
  <si>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</si>
  <si>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</si>
  <si>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</si>
  <si>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</si>
  <si>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</si>
  <si>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</si>
  <si>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</si>
  <si>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</si>
  <si>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</si>
  <si>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</si>
  <si>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</si>
  <si>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</si>
  <si>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</si>
  <si>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</si>
  <si>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</si>
  <si>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</si>
  <si>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</si>
  <si>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</si>
  <si>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</si>
  <si>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</si>
  <si>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</si>
  <si>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</si>
  <si>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</si>
  <si>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</si>
  <si>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</si>
  <si>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</si>
  <si>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</si>
  <si>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</si>
  <si>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</si>
  <si>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</si>
  <si>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</si>
  <si>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</si>
  <si>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</si>
  <si>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</si>
  <si>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</si>
  <si>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</si>
  <si>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</si>
  <si>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</si>
  <si>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</si>
  <si>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</si>
  <si>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</si>
  <si>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</si>
  <si>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</si>
  <si>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</si>
  <si>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</si>
  <si>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</si>
  <si>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</si>
  <si>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</si>
  <si>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</si>
  <si>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</si>
  <si>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</si>
  <si>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</si>
  <si>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</si>
  <si>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</si>
  <si>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</si>
  <si>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</si>
  <si>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</si>
  <si>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</si>
  <si>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</si>
  <si>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</si>
  <si>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</si>
  <si>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</si>
  <si>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</si>
  <si>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</si>
  <si>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</si>
  <si>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</si>
  <si>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</si>
  <si>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</si>
  <si>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</si>
  <si>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</si>
  <si>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</si>
  <si>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</si>
  <si>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</si>
  <si>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</si>
  <si>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</si>
  <si>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</si>
  <si>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</si>
  <si>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</si>
  <si>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</si>
  <si>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</si>
  <si>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</si>
  <si>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</si>
  <si>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</si>
  <si>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</si>
  <si>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</si>
  <si>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</si>
  <si>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</si>
  <si>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</si>
  <si>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</si>
  <si>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</si>
  <si>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</si>
  <si>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</si>
  <si>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</si>
  <si>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</si>
  <si>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</si>
  <si>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</si>
  <si>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</si>
  <si>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</si>
  <si>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</si>
  <si>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</si>
  <si>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</si>
  <si>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</si>
  <si>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</si>
  <si>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</si>
  <si>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</si>
  <si>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</si>
  <si>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</si>
  <si>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</si>
  <si>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</si>
  <si>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</si>
  <si>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</si>
  <si>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</si>
  <si>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</si>
  <si>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</si>
  <si>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</si>
  <si>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</si>
  <si>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</si>
  <si>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</si>
  <si>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</si>
  <si>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</si>
  <si>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</si>
  <si>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</si>
  <si>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</si>
  <si>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</si>
  <si>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</si>
  <si>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</si>
  <si>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</si>
  <si>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</si>
  <si>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</si>
  <si>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</si>
  <si>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</si>
  <si>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</si>
  <si>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</si>
  <si>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</si>
  <si>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</si>
  <si>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</si>
  <si>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</si>
  <si>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</si>
  <si>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</si>
  <si>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</si>
  <si>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</si>
  <si>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</si>
  <si>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</si>
  <si>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</si>
  <si>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</si>
  <si>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</si>
  <si>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</si>
  <si>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</si>
  <si>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</si>
  <si>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</si>
  <si>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</si>
  <si>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</si>
  <si>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</si>
  <si>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</si>
  <si>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</si>
  <si>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</si>
  <si>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</si>
  <si>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</si>
  <si>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</si>
  <si>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</si>
  <si>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</si>
  <si>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</si>
  <si>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</si>
  <si>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</si>
  <si>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</si>
  <si>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</si>
  <si>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</si>
  <si>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</si>
  <si>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</si>
  <si>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</si>
  <si>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</si>
  <si>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</si>
  <si>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</si>
  <si>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</si>
  <si>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</si>
  <si>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</si>
  <si>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</si>
  <si>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</si>
  <si>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</si>
  <si>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</si>
  <si>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</si>
  <si>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</si>
  <si>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</si>
  <si>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</si>
  <si>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</si>
  <si>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</si>
  <si>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</si>
  <si>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</si>
  <si>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</si>
  <si>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</si>
  <si>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</si>
  <si>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</si>
  <si>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</si>
  <si>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</si>
  <si>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</si>
  <si>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</si>
  <si>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</si>
  <si>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</si>
  <si>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</si>
  <si>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</si>
  <si>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</si>
  <si>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</si>
  <si>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</si>
  <si>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</si>
  <si>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</si>
  <si>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</si>
  <si>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</si>
  <si>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</si>
  <si>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</si>
  <si>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</si>
  <si>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</si>
  <si>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</si>
  <si>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</si>
  <si>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</si>
  <si>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</si>
  <si>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</si>
  <si>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</si>
  <si>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</si>
  <si>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</si>
  <si>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</si>
  <si>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</si>
  <si>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</si>
  <si>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</si>
  <si>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</si>
  <si>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</si>
  <si>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</si>
  <si>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</si>
  <si>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</si>
  <si>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</si>
  <si>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</si>
  <si>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</si>
  <si>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</si>
  <si>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</si>
  <si>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</si>
  <si>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</si>
  <si>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</si>
  <si>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</si>
  <si>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</si>
  <si>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</si>
  <si>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</si>
  <si>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</si>
  <si>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</si>
  <si>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</si>
  <si>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</si>
  <si>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</si>
  <si>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</si>
  <si>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</si>
  <si>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</si>
  <si>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</si>
  <si>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</si>
  <si>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</si>
  <si>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</si>
  <si>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</si>
  <si>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</si>
  <si>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</si>
  <si>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</si>
  <si>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</si>
  <si>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</si>
  <si>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</si>
  <si>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</si>
  <si>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</si>
  <si>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</si>
  <si>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</si>
  <si>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</si>
  <si>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</si>
  <si>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</si>
  <si>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</si>
  <si>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</si>
  <si>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</si>
  <si>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</si>
  <si>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</si>
  <si>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</si>
  <si>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</si>
  <si>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</si>
  <si>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</si>
  <si>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</si>
  <si>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</si>
  <si>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</si>
  <si>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</si>
  <si>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</si>
  <si>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</si>
  <si>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</si>
  <si>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</si>
  <si>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</si>
  <si>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</si>
  <si>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</si>
  <si>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</si>
  <si>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</si>
  <si>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</si>
  <si>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</si>
  <si>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</si>
  <si>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</si>
  <si>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</si>
  <si>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</si>
  <si>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</si>
  <si>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</si>
  <si>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</si>
  <si>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</si>
  <si>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</si>
  <si>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</si>
  <si>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</si>
  <si>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</si>
  <si>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</si>
  <si>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</si>
  <si>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</si>
  <si>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</si>
  <si>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</si>
  <si>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</si>
  <si>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</si>
  <si>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</si>
  <si>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</si>
  <si>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</si>
  <si>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</si>
  <si>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</si>
  <si>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</si>
  <si>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</si>
  <si>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</si>
  <si>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</si>
  <si>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</si>
  <si>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</si>
  <si>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</si>
  <si>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</si>
  <si>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</si>
  <si>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</si>
  <si>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</si>
  <si>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</si>
  <si>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</si>
  <si>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</si>
  <si>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</si>
  <si>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</si>
  <si>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</si>
  <si>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</si>
  <si>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</si>
  <si>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</si>
  <si>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</si>
  <si>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</si>
  <si>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</si>
  <si>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</si>
  <si>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</si>
  <si>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</si>
  <si>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</si>
  <si>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</si>
  <si>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</si>
  <si>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</si>
  <si>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</si>
  <si>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</si>
  <si>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</si>
  <si>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</si>
  <si>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</si>
  <si>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</si>
  <si>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</si>
  <si>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</si>
  <si>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</si>
  <si>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</si>
  <si>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</si>
  <si>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</si>
  <si>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</si>
  <si>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</si>
  <si>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</si>
  <si>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</si>
  <si>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</si>
  <si>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</si>
  <si>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</si>
  <si>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</si>
  <si>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</si>
  <si>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</si>
  <si>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</si>
  <si>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</si>
  <si>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</si>
  <si>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</si>
  <si>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</si>
  <si>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</si>
  <si>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</si>
  <si>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</si>
  <si>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</si>
  <si>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</si>
  <si>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</si>
  <si>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</si>
  <si>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</si>
  <si>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</si>
  <si>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</si>
  <si>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</si>
  <si>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</si>
  <si>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</si>
  <si>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</si>
  <si>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</si>
  <si>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</si>
  <si>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</si>
  <si>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</si>
  <si>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</si>
  <si>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</si>
  <si>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</si>
  <si>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</si>
  <si>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</si>
  <si>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</si>
  <si>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</si>
  <si>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</si>
  <si>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</si>
  <si>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</si>
  <si>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</si>
  <si>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</si>
  <si>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</si>
  <si>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</si>
  <si>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</si>
  <si>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</si>
  <si>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</si>
  <si>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</si>
  <si>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</si>
  <si>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</si>
  <si>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</si>
  <si>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</si>
  <si>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</si>
  <si>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</si>
  <si>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</si>
  <si>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</si>
  <si>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</si>
  <si>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</si>
  <si>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</si>
  <si>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</si>
  <si>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</si>
  <si>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</si>
  <si>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</si>
  <si>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</si>
  <si>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</si>
  <si>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</si>
  <si>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</si>
  <si>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</si>
  <si>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</si>
  <si>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</si>
  <si>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</si>
  <si>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</si>
  <si>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</si>
  <si>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</si>
  <si>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</si>
  <si>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</si>
  <si>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</si>
  <si>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</si>
  <si>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</si>
  <si>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</si>
  <si>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</si>
  <si>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</si>
  <si>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</si>
  <si>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</si>
  <si>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</si>
  <si>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</si>
  <si>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</si>
  <si>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</si>
  <si>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</si>
  <si>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</si>
  <si>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</si>
  <si>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</si>
  <si>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</si>
  <si>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</si>
  <si>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</si>
  <si>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</si>
  <si>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</si>
  <si>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</si>
  <si>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</si>
  <si>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</si>
  <si>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</si>
  <si>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</si>
  <si>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</si>
  <si>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</si>
  <si>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</si>
  <si>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</si>
  <si>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</si>
  <si>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</si>
  <si>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</si>
  <si>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</si>
  <si>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</si>
  <si>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</si>
  <si>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</si>
  <si>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</si>
  <si>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</si>
  <si>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</si>
  <si>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</si>
  <si>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</si>
  <si>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</si>
  <si>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</si>
  <si>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</si>
  <si>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</si>
  <si>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</si>
  <si>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</si>
  <si>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</si>
  <si>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</si>
  <si>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</si>
  <si>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</si>
  <si>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</si>
  <si>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</si>
  <si>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</si>
  <si>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</si>
  <si>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</si>
  <si>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</si>
  <si>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</si>
  <si>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</si>
  <si>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</si>
  <si>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</si>
  <si>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</si>
  <si>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</si>
  <si>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</si>
  <si>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</si>
  <si>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</si>
  <si>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</si>
  <si>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</si>
  <si>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</si>
  <si>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</si>
  <si>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</si>
  <si>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</si>
  <si>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</si>
  <si>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</si>
  <si>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</si>
  <si>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</si>
  <si>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</si>
  <si>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</si>
  <si>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</si>
  <si>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</si>
  <si>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</si>
  <si>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</si>
  <si>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</si>
  <si>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</si>
  <si>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</si>
  <si>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</si>
  <si>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</si>
  <si>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</si>
  <si>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</si>
  <si>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</si>
  <si>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</si>
  <si>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</si>
  <si>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</si>
  <si>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</si>
  <si>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</si>
  <si>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</si>
  <si>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</si>
  <si>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</si>
  <si>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</si>
  <si>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</si>
  <si>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</si>
  <si>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</si>
  <si>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</si>
  <si>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</si>
  <si>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</si>
  <si>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</si>
  <si>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</si>
  <si>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</si>
  <si>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</si>
  <si>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</si>
  <si>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</si>
  <si>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</si>
  <si>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</si>
  <si>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</si>
  <si>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</si>
  <si>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</si>
  <si>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</si>
  <si>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</si>
  <si>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</si>
  <si>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</si>
  <si>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</si>
  <si>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</si>
  <si>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</si>
  <si>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</si>
  <si>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</si>
  <si>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</si>
  <si>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</si>
  <si>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</si>
  <si>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</si>
  <si>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</si>
  <si>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</si>
  <si>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</si>
  <si>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</si>
  <si>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</si>
  <si>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</si>
  <si>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</si>
  <si>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</si>
  <si>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</si>
  <si>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</si>
  <si>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</si>
  <si>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</si>
  <si>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</si>
  <si>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</si>
  <si>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</si>
  <si>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</si>
  <si>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</si>
  <si>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</si>
  <si>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</si>
  <si>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</si>
  <si>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</si>
  <si>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</si>
  <si>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</si>
  <si>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</si>
  <si>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</si>
  <si>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</si>
  <si>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</si>
  <si>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</si>
  <si>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</si>
  <si>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</si>
  <si>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</si>
  <si>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</si>
  <si>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</si>
  <si>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</si>
  <si>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</si>
  <si>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</si>
  <si>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</si>
  <si>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</si>
  <si>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</si>
  <si>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</si>
  <si>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</si>
  <si>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</si>
  <si>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</si>
  <si>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</si>
  <si>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</si>
  <si>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</si>
  <si>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</si>
  <si>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</si>
  <si>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</si>
  <si>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</si>
  <si>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</si>
  <si>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</si>
  <si>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</si>
  <si>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</si>
  <si>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</si>
  <si>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</si>
  <si>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</si>
  <si>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</si>
  <si>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</si>
  <si>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</si>
  <si>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</si>
  <si>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</si>
  <si>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</si>
  <si>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</si>
  <si>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</si>
  <si>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</si>
  <si>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</si>
  <si>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</si>
  <si>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</si>
  <si>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</si>
  <si>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</si>
  <si>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</si>
  <si>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</si>
  <si>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</si>
  <si>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</si>
  <si>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</si>
  <si>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</si>
  <si>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</si>
  <si>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</si>
  <si>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</si>
  <si>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</si>
  <si>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</si>
  <si>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</si>
  <si>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</si>
  <si>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</si>
  <si>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</si>
  <si>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</si>
  <si>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</si>
  <si>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</si>
  <si>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</si>
  <si>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</si>
  <si>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</si>
  <si>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</si>
  <si>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</si>
  <si>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</si>
  <si>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</si>
  <si>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</si>
  <si>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</si>
  <si>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</si>
  <si>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</si>
  <si>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</si>
  <si>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</si>
  <si>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</si>
  <si>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</si>
  <si>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</si>
  <si>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</si>
  <si>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</si>
  <si>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</si>
  <si>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</si>
  <si>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</si>
  <si>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</si>
  <si>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</si>
  <si>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</si>
  <si>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</si>
  <si>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</si>
  <si>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</si>
  <si>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</si>
  <si>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</si>
  <si>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</si>
  <si>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</si>
  <si>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</si>
  <si>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</si>
  <si>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</si>
  <si>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</si>
  <si>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</si>
  <si>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</si>
  <si>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</si>
  <si>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</si>
  <si>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</si>
  <si>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</si>
  <si>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</si>
  <si>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</si>
  <si>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</si>
  <si>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</si>
  <si>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</si>
  <si>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</si>
  <si>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</si>
  <si>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</si>
  <si>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</si>
  <si>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</si>
  <si>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</si>
  <si>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</si>
  <si>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</si>
  <si>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</si>
  <si>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</si>
  <si>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</si>
  <si>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</si>
  <si>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</si>
  <si>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</si>
  <si>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</si>
  <si>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</si>
  <si>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</si>
  <si>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</si>
  <si>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</si>
  <si>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</si>
  <si>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</si>
  <si>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</si>
  <si>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</si>
  <si>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</si>
  <si>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</si>
  <si>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</si>
  <si>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</si>
  <si>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</si>
  <si>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</si>
  <si>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</si>
  <si>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</si>
  <si>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</si>
  <si>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</si>
  <si>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</si>
  <si>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</si>
  <si>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</si>
  <si>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</si>
  <si>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</si>
  <si>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</si>
  <si>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</si>
  <si>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</si>
  <si>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</si>
  <si>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</si>
  <si>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</si>
  <si>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</si>
  <si>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</si>
  <si>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</si>
  <si>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</si>
  <si>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</si>
  <si>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</si>
  <si>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</si>
  <si>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</si>
  <si>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</si>
  <si>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</si>
  <si>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</si>
  <si>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</si>
  <si>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</si>
  <si>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</si>
  <si>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</si>
  <si>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</si>
  <si>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</si>
  <si>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</si>
  <si>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</si>
  <si>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</si>
  <si>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</si>
  <si>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</si>
  <si>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</si>
  <si>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</si>
  <si>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</si>
  <si>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</si>
  <si>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</si>
  <si>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</si>
  <si>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</si>
  <si>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</si>
  <si>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</si>
  <si>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</si>
  <si>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</si>
  <si>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</si>
  <si>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</si>
  <si>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</si>
  <si>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</si>
  <si>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</si>
  <si>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</si>
  <si>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</si>
  <si>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</si>
  <si>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</si>
  <si>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</si>
  <si>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</si>
  <si>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</si>
  <si>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</si>
  <si>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</si>
  <si>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</si>
  <si>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</si>
  <si>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</si>
  <si>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</si>
  <si>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</si>
  <si>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</si>
  <si>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</si>
  <si>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</si>
  <si>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</si>
  <si>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</si>
  <si>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</si>
  <si>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</si>
  <si>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</si>
  <si>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</si>
  <si>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</si>
  <si>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</si>
  <si>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</si>
  <si>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</si>
  <si>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</si>
  <si>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</si>
  <si>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</si>
  <si>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</si>
  <si>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</si>
  <si>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</si>
  <si>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</si>
  <si>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</si>
  <si>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</si>
  <si>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</si>
  <si>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</si>
  <si>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</si>
  <si>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</si>
  <si>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</si>
  <si>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</si>
  <si>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</si>
  <si>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</si>
  <si>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</si>
  <si>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</si>
  <si>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</si>
  <si>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</si>
  <si>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</si>
  <si>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</si>
  <si>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</si>
  <si>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</si>
  <si>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</si>
  <si>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</si>
  <si>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</si>
  <si>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</si>
  <si>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</si>
  <si>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</si>
  <si>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</si>
  <si>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</si>
  <si>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</si>
  <si>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</si>
  <si>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</si>
  <si>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</si>
  <si>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</si>
  <si>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</si>
  <si>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</si>
  <si>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</si>
  <si>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</si>
  <si>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</si>
  <si>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</si>
  <si>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</si>
  <si>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</si>
  <si>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</si>
  <si>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</si>
  <si>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</si>
  <si>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</si>
  <si>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</si>
  <si>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</si>
  <si>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</si>
  <si>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</si>
  <si>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</si>
  <si>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</si>
  <si>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</si>
  <si>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</si>
  <si>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</si>
  <si>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</si>
  <si>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</si>
  <si>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</si>
  <si>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</si>
  <si>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</si>
  <si>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</si>
  <si>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</si>
  <si>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</si>
  <si>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</si>
  <si>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</si>
  <si>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</si>
  <si>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</si>
  <si>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</si>
  <si>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</si>
  <si>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</si>
  <si>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</si>
  <si>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</si>
  <si>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</si>
  <si>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</si>
  <si>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</si>
  <si>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</si>
  <si>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</si>
  <si>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</si>
  <si>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</si>
  <si>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</si>
  <si>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</si>
  <si>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</si>
  <si>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</si>
  <si>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</si>
  <si>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</si>
  <si>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</si>
  <si>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</si>
  <si>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</si>
  <si>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</si>
  <si>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</si>
  <si>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</si>
  <si>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</si>
  <si>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</si>
  <si>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</si>
  <si>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</si>
  <si>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</si>
  <si>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</si>
  <si>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</si>
  <si>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</si>
  <si>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</si>
  <si>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</si>
  <si>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</si>
  <si>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</si>
  <si>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</si>
  <si>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</si>
  <si>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</si>
  <si>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</si>
  <si>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</si>
  <si>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</si>
  <si>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</si>
  <si>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</si>
  <si>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</si>
  <si>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</si>
  <si>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</si>
  <si>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</si>
  <si>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</si>
  <si>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</si>
  <si>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</si>
  <si>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</si>
  <si>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</si>
  <si>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</si>
  <si>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</si>
  <si>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</si>
  <si>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</si>
  <si>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</si>
  <si>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</si>
  <si>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</si>
  <si>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</si>
  <si>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</si>
  <si>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</si>
  <si>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</si>
  <si>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</si>
  <si>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</si>
  <si>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</si>
  <si>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</si>
  <si>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</si>
  <si>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</si>
  <si>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</si>
  <si>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</si>
  <si>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</si>
  <si>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</si>
  <si>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</si>
  <si>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</si>
  <si>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</si>
  <si>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</si>
  <si>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</si>
  <si>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</si>
  <si>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</si>
  <si>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</si>
  <si>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</si>
  <si>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</si>
  <si>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</si>
  <si>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</si>
  <si>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</si>
  <si>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</si>
  <si>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</si>
  <si>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</si>
  <si>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</si>
  <si>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</si>
  <si>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</si>
  <si>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</si>
  <si>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</si>
  <si>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</si>
  <si>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</si>
  <si>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</si>
  <si>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</si>
  <si>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</si>
  <si>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</si>
  <si>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</si>
  <si>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</si>
  <si>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</si>
  <si>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</si>
  <si>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</si>
  <si>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</si>
  <si>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</si>
  <si>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</si>
  <si>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</si>
  <si>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</si>
  <si>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</si>
  <si>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</si>
  <si>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</si>
  <si>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</si>
  <si>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</si>
  <si>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</si>
  <si>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</si>
  <si>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</si>
  <si>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</si>
  <si>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</si>
  <si>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</si>
  <si>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</si>
  <si>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</si>
  <si>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</si>
  <si>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</si>
  <si>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</si>
  <si>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</si>
  <si>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</si>
  <si>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</si>
  <si>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</si>
  <si>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</si>
  <si>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</si>
  <si>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</si>
  <si>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</si>
  <si>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</si>
  <si>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</si>
  <si>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</si>
  <si>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</si>
  <si>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</si>
  <si>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</si>
  <si>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</si>
  <si>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</si>
  <si>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</si>
  <si>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</si>
  <si>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</si>
  <si>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</si>
  <si>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</si>
  <si>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</si>
  <si>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</si>
  <si>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</si>
  <si>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</si>
  <si>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</si>
  <si>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</si>
  <si>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</si>
  <si>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</si>
  <si>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</si>
  <si>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</si>
  <si>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</si>
  <si>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</si>
  <si>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</si>
  <si>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</si>
  <si>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</si>
  <si>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</si>
  <si>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</si>
  <si>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</si>
  <si>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</si>
  <si>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</si>
  <si>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</si>
  <si>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</si>
  <si>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</si>
  <si>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</si>
  <si>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</si>
  <si>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</si>
  <si>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</si>
  <si>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</si>
  <si>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</si>
  <si>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</si>
  <si>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</si>
  <si>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</si>
  <si>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</si>
  <si>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</si>
  <si>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</si>
  <si>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</si>
  <si>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</si>
  <si>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</si>
  <si>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</si>
  <si>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</si>
  <si>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</si>
  <si>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</si>
  <si>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</si>
  <si>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</si>
  <si>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</si>
  <si>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</si>
  <si>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</si>
  <si>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</si>
  <si>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</si>
  <si>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</si>
  <si>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</si>
  <si>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</si>
  <si>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</si>
  <si>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</si>
  <si>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</si>
  <si>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</si>
  <si>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</si>
  <si>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</si>
  <si>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</si>
  <si>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</si>
  <si>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</si>
  <si>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</si>
  <si>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</si>
  <si>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</si>
  <si>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</si>
  <si>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</si>
  <si>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</si>
  <si>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</si>
  <si>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</si>
  <si>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</si>
  <si>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</si>
  <si>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</si>
  <si>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</si>
  <si>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</si>
  <si>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</si>
  <si>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</si>
  <si>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</si>
  <si>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</si>
  <si>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</si>
  <si>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</si>
  <si>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</si>
  <si>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</si>
  <si>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</si>
  <si>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</si>
  <si>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</si>
  <si>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</si>
  <si>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</si>
  <si>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</si>
  <si>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</si>
  <si>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</si>
  <si>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</si>
  <si>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</si>
  <si>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</si>
  <si>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</si>
  <si>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</si>
  <si>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</si>
  <si>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</si>
  <si>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</si>
  <si>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</si>
  <si>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</si>
  <si>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</si>
  <si>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</si>
  <si>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</si>
  <si>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</si>
  <si>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</si>
  <si>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</si>
  <si>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</si>
  <si>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</si>
  <si>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</si>
  <si>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</si>
  <si>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</si>
  <si>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</si>
  <si>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</si>
  <si>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</si>
  <si>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</si>
  <si>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</si>
  <si>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</si>
  <si>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</si>
  <si>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</si>
  <si>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</si>
  <si>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</si>
  <si>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</si>
  <si>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</si>
  <si>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</si>
  <si>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</si>
  <si>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</si>
  <si>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</si>
  <si>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</si>
  <si>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</si>
  <si>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</si>
  <si>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</si>
  <si>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</si>
  <si>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</si>
  <si>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</si>
  <si>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</si>
  <si>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</si>
  <si>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</si>
  <si>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</si>
  <si>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</si>
  <si>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</si>
  <si>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</si>
  <si>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</si>
  <si>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</si>
  <si>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</si>
  <si>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</si>
  <si>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</si>
  <si>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</si>
  <si>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</si>
  <si>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</si>
  <si>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</si>
  <si>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</si>
  <si>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</si>
  <si>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</si>
  <si>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</si>
  <si>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</si>
  <si>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</si>
  <si>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</si>
  <si>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</si>
  <si>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</si>
  <si>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</si>
  <si>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</si>
  <si>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</si>
  <si>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</si>
  <si>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</si>
  <si>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</si>
  <si>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</si>
  <si>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</si>
  <si>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</si>
  <si>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</si>
  <si>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</si>
  <si>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</si>
  <si>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</si>
  <si>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</si>
  <si>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</si>
  <si>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</si>
  <si>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</si>
  <si>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</si>
  <si>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</si>
  <si>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</si>
  <si>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</si>
  <si>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</si>
  <si>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</si>
  <si>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</si>
  <si>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</si>
  <si>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</si>
  <si>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</si>
  <si>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</si>
  <si>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</si>
  <si>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</si>
  <si>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</si>
  <si>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</si>
  <si>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</si>
  <si>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</si>
  <si>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</si>
  <si>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</si>
  <si>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</si>
  <si>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</si>
  <si>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</si>
  <si>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</si>
  <si>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</si>
  <si>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</si>
  <si>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</si>
  <si>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</si>
  <si>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</si>
  <si>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</si>
  <si>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</si>
  <si>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</si>
  <si>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</si>
  <si>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</si>
  <si>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</si>
  <si>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</si>
  <si>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</si>
  <si>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</si>
  <si>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</si>
  <si>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</si>
  <si>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</si>
  <si>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</si>
  <si>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</si>
  <si>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</si>
  <si>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</si>
  <si>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</si>
  <si>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</si>
  <si>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</si>
  <si>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</si>
  <si>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</si>
  <si>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</si>
  <si>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</si>
  <si>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</si>
  <si>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</si>
  <si>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</si>
  <si>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</si>
  <si>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</si>
  <si>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</si>
  <si>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</si>
  <si>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</si>
  <si>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</si>
  <si>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</si>
  <si>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</si>
  <si>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</si>
  <si>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</si>
  <si>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</si>
  <si>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</si>
  <si>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</si>
  <si>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</si>
  <si>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</si>
  <si>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</si>
  <si>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</si>
  <si>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</si>
  <si>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</si>
  <si>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</si>
  <si>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</si>
  <si>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</si>
  <si>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</si>
  <si>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</si>
  <si>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</si>
  <si>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</si>
  <si>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</si>
  <si>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</si>
  <si>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</si>
  <si>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</si>
  <si>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</si>
  <si>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</si>
  <si>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</si>
  <si>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</si>
  <si>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</si>
  <si>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</si>
  <si>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</si>
  <si>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</si>
  <si>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</si>
  <si>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</si>
  <si>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</si>
  <si>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</si>
  <si>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</si>
  <si>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</si>
  <si>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</si>
  <si>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</si>
  <si>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</si>
  <si>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</si>
  <si>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</si>
  <si>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</si>
  <si>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</si>
  <si>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</si>
  <si>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</si>
  <si>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</si>
  <si>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</si>
  <si>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</si>
  <si>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</si>
  <si>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</si>
  <si>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</si>
  <si>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</si>
  <si>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</si>
  <si>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</si>
  <si>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</si>
  <si>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</si>
  <si>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</si>
  <si>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</si>
  <si>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</si>
  <si>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</si>
  <si>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</si>
  <si>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</si>
  <si>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</si>
  <si>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</si>
  <si>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</si>
  <si>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</si>
  <si>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</si>
  <si>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</si>
  <si>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</si>
  <si>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</si>
  <si>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</si>
  <si>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</si>
  <si>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</si>
  <si>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</si>
  <si>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</si>
  <si>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</si>
  <si>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</si>
  <si>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</si>
  <si>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</si>
  <si>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</si>
  <si>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</si>
  <si>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</si>
  <si>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</si>
  <si>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</si>
  <si>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</si>
  <si>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</si>
  <si>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</si>
  <si>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</si>
  <si>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</si>
  <si>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</si>
  <si>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</si>
  <si>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</si>
  <si>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</si>
  <si>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</si>
  <si>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</si>
  <si>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</si>
  <si>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</si>
  <si>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</si>
  <si>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</si>
  <si>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</si>
  <si>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</si>
  <si>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</si>
  <si>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</si>
  <si>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</si>
  <si>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</si>
  <si>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</si>
  <si>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</si>
  <si>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</si>
  <si>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</si>
  <si>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</si>
  <si>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</si>
  <si>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</si>
  <si>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</si>
  <si>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</si>
  <si>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</si>
  <si>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</si>
  <si>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</si>
  <si>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</si>
  <si>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</si>
  <si>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</si>
  <si>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</si>
  <si>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</si>
  <si>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</si>
  <si>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</si>
  <si>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</si>
  <si>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</si>
  <si>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</si>
  <si>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</si>
  <si>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</si>
  <si>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</si>
  <si>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</si>
  <si>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</si>
  <si>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</si>
  <si>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</si>
  <si>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</si>
  <si>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</si>
  <si>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</si>
  <si>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</si>
  <si>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</si>
  <si>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</si>
  <si>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</si>
  <si>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</si>
  <si>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</si>
  <si>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</si>
  <si>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</si>
  <si>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</si>
  <si>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</si>
  <si>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</si>
  <si>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</si>
  <si>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</si>
  <si>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</si>
  <si>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</si>
  <si>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</si>
  <si>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</si>
  <si>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</si>
  <si>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</si>
  <si>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</si>
  <si>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</si>
  <si>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</si>
  <si>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</si>
  <si>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</si>
  <si>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</si>
  <si>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</si>
  <si>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</si>
  <si>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</si>
  <si>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</si>
  <si>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</si>
  <si>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</si>
  <si>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</si>
  <si>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</si>
  <si>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</si>
  <si>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</si>
  <si>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</si>
  <si>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</si>
  <si>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</si>
  <si>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</si>
  <si>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</si>
  <si>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</si>
  <si>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</si>
  <si>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</si>
  <si>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</si>
  <si>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</si>
  <si>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</si>
  <si>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</si>
  <si>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</si>
  <si>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</si>
  <si>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</si>
  <si>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</si>
  <si>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</si>
  <si>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</si>
  <si>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</si>
  <si>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</si>
  <si>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</si>
  <si>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</si>
  <si>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</si>
  <si>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</si>
  <si>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</si>
  <si>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</si>
  <si>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</si>
  <si>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</si>
  <si>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</si>
  <si>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</si>
  <si>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</si>
  <si>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</si>
  <si>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</si>
  <si>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</si>
  <si>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</si>
  <si>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</si>
  <si>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</si>
  <si>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</si>
  <si>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</si>
  <si>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</si>
  <si>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</si>
  <si>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</si>
  <si>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</si>
  <si>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</si>
  <si>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</si>
  <si>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</si>
  <si>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</si>
  <si>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</si>
  <si>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</si>
  <si>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</si>
  <si>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</si>
  <si>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</si>
  <si>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</si>
  <si>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</si>
  <si>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</si>
  <si>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</si>
  <si>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</si>
  <si>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</si>
  <si>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</si>
  <si>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</si>
  <si>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</si>
  <si>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</si>
  <si>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</si>
  <si>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</si>
  <si>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</si>
  <si>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</si>
  <si>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</si>
  <si>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</si>
  <si>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</si>
  <si>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</si>
  <si>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</si>
  <si>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</si>
  <si>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</si>
  <si>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</si>
  <si>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</si>
  <si>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</si>
  <si>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</si>
  <si>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</si>
  <si>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</si>
  <si>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</si>
  <si>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</si>
  <si>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</si>
  <si>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</si>
  <si>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</si>
  <si>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</si>
  <si>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</si>
  <si>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</si>
  <si>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</si>
  <si>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</si>
  <si>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</si>
  <si>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</si>
  <si>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</si>
  <si>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</si>
  <si>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</si>
  <si>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</si>
  <si>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</si>
  <si>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</si>
  <si>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</si>
  <si>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</si>
  <si>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</si>
  <si>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</si>
  <si>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</si>
  <si>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</si>
  <si>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</si>
  <si>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</si>
  <si>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</si>
  <si>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</si>
  <si>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</si>
  <si>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</si>
  <si>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</si>
  <si>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</si>
  <si>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</si>
  <si>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</si>
  <si>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</si>
  <si>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</si>
  <si>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</si>
  <si>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</si>
  <si>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</si>
  <si>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</si>
  <si>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</si>
  <si>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</si>
  <si>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</si>
  <si>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</si>
  <si>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</si>
  <si>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</si>
  <si>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</si>
  <si>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</si>
  <si>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</si>
  <si>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</si>
  <si>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</si>
  <si>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</si>
  <si>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</si>
  <si>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</si>
  <si>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</si>
  <si>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</si>
  <si>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</si>
  <si>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</si>
  <si>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</si>
  <si>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</si>
  <si>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</si>
  <si>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</si>
  <si>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</si>
  <si>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</si>
  <si>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</si>
  <si>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</si>
  <si>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</si>
  <si>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</si>
  <si>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</si>
  <si>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</si>
  <si>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</si>
  <si>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</si>
  <si>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</si>
  <si>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</si>
  <si>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</si>
  <si>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</si>
  <si>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</si>
  <si>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</si>
  <si>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</si>
  <si>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</si>
  <si>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</si>
  <si>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</si>
  <si>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</si>
  <si>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</si>
  <si>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</si>
  <si>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</si>
  <si>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</si>
  <si>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</si>
  <si>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</si>
  <si>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</si>
  <si>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</si>
  <si>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</si>
  <si>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</si>
  <si>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</si>
  <si>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</si>
  <si>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</si>
  <si>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</si>
  <si>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</si>
  <si>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</si>
  <si>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</si>
  <si>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</si>
  <si>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</si>
  <si>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</si>
  <si>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</si>
  <si>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</si>
  <si>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</si>
  <si>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</si>
  <si>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</si>
  <si>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</si>
  <si>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</si>
  <si>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</si>
  <si>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</si>
  <si>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</si>
  <si>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</si>
  <si>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</si>
  <si>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</si>
  <si>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</si>
  <si>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</si>
  <si>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</si>
  <si>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</si>
  <si>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</si>
  <si>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</si>
  <si>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</si>
  <si>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</si>
  <si>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</si>
  <si>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</si>
  <si>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</si>
  <si>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</si>
  <si>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</si>
  <si>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</si>
  <si>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</si>
  <si>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</si>
  <si>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</si>
  <si>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</si>
  <si>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</si>
  <si>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</si>
  <si>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</si>
  <si>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</si>
  <si>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</si>
  <si>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</si>
  <si>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</si>
  <si>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</si>
  <si>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</si>
  <si>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</si>
  <si>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</si>
  <si>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</si>
  <si>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</si>
  <si>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</si>
  <si>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</si>
  <si>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</si>
  <si>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</si>
  <si>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</si>
  <si>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</si>
  <si>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</si>
  <si>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</si>
  <si>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</si>
  <si>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</si>
  <si>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</si>
  <si>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</si>
  <si>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</si>
  <si>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</si>
  <si>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</si>
  <si>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</si>
  <si>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</si>
  <si>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</si>
  <si>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</si>
  <si>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</si>
  <si>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</si>
  <si>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</si>
  <si>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</si>
  <si>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</si>
  <si>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</si>
  <si>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</si>
  <si>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</si>
  <si>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</si>
  <si>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</si>
  <si>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</si>
  <si>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</si>
  <si>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</si>
  <si>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</si>
  <si>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</si>
  <si>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</si>
  <si>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</si>
  <si>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</si>
  <si>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</si>
  <si>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</si>
  <si>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</si>
  <si>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</si>
  <si>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</si>
  <si>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</si>
  <si>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</si>
  <si>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</si>
  <si>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</si>
  <si>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</si>
  <si>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</si>
  <si>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</si>
  <si>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</si>
  <si>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</si>
  <si>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</si>
  <si>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</si>
  <si>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</si>
  <si>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</si>
  <si>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</si>
  <si>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</si>
  <si>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</si>
  <si>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</si>
  <si>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</si>
  <si>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</si>
  <si>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</si>
  <si>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</si>
  <si>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</si>
  <si>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</si>
  <si>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</si>
  <si>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</si>
  <si>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</si>
  <si>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</si>
  <si>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</si>
  <si>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</si>
  <si>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</si>
  <si>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</si>
  <si>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</si>
  <si>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</si>
  <si>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</si>
  <si>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</si>
  <si>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</si>
  <si>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</si>
  <si>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</si>
  <si>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</si>
  <si>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</si>
  <si>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</si>
  <si>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</si>
  <si>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</si>
  <si>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</si>
  <si>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</si>
  <si>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</si>
  <si>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</si>
  <si>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</si>
  <si>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</si>
  <si>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</si>
  <si>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</si>
  <si>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</si>
  <si>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</si>
  <si>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</si>
  <si>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</si>
  <si>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</si>
  <si>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</si>
  <si>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</si>
  <si>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</si>
  <si>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</si>
  <si>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</si>
  <si>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</si>
  <si>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</si>
  <si>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</si>
  <si>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</si>
  <si>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</si>
  <si>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</si>
  <si>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</si>
  <si>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</si>
  <si>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</si>
  <si>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</si>
  <si>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</si>
  <si>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</si>
  <si>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</si>
  <si>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</si>
  <si>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</si>
  <si>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</si>
  <si>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</si>
  <si>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</si>
  <si>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</si>
  <si>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</si>
  <si>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</si>
  <si>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</si>
  <si>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</si>
  <si>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</si>
  <si>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</si>
  <si>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</si>
  <si>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</si>
  <si>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</si>
  <si>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</si>
  <si>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</si>
  <si>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</si>
  <si>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</si>
  <si>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</si>
  <si>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</si>
  <si>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</si>
  <si>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</si>
  <si>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</si>
  <si>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</si>
  <si>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</si>
  <si>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</si>
  <si>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</si>
  <si>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</si>
  <si>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</si>
  <si>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</si>
  <si>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</si>
  <si>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</si>
  <si>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</si>
  <si>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</si>
  <si>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</si>
  <si>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</si>
  <si>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</si>
  <si>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</si>
  <si>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</si>
  <si>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</si>
  <si>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</si>
  <si>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</si>
  <si>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</si>
  <si>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</si>
  <si>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</si>
  <si>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</si>
  <si>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</si>
  <si>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</si>
  <si>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</si>
  <si>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</si>
  <si>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</si>
  <si>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</si>
  <si>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</si>
  <si>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</si>
  <si>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</si>
  <si>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</si>
  <si>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</si>
  <si>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</si>
  <si>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</si>
  <si>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</si>
  <si>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</si>
  <si>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</si>
  <si>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</si>
  <si>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</si>
  <si>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</si>
  <si>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</si>
  <si>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</si>
  <si>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</si>
  <si>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</si>
  <si>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</si>
  <si>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</si>
  <si>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</si>
  <si>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</si>
  <si>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</si>
  <si>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</si>
  <si>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</si>
  <si>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</si>
  <si>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</si>
  <si>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</si>
  <si>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</si>
  <si>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</si>
  <si>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</si>
  <si>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</si>
  <si>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</si>
  <si>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</si>
  <si>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</si>
  <si>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</si>
  <si>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</si>
  <si>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</si>
  <si>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</si>
  <si>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</si>
  <si>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</si>
  <si>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</si>
  <si>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</si>
  <si>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</si>
  <si>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</si>
  <si>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</si>
  <si>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</si>
  <si>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</si>
  <si>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</si>
  <si>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</si>
  <si>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</si>
  <si>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</si>
  <si>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</si>
  <si>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</si>
  <si>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</si>
  <si>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</si>
  <si>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</si>
  <si>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</si>
  <si>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</si>
  <si>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</si>
  <si>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</si>
  <si>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</si>
  <si>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</si>
  <si>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</si>
  <si>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</si>
  <si>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</si>
  <si>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</si>
  <si>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</si>
  <si>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</si>
  <si>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</si>
  <si>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</si>
  <si>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</si>
  <si>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</si>
  <si>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</si>
  <si>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</si>
  <si>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</si>
  <si>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</si>
  <si>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</si>
  <si>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</si>
  <si>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</si>
  <si>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</si>
  <si>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</si>
  <si>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</si>
  <si>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</si>
  <si>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</si>
  <si>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</si>
  <si>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</si>
  <si>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</si>
  <si>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</si>
  <si>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</si>
  <si>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</si>
  <si>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</si>
  <si>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</si>
  <si>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</si>
  <si>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</si>
  <si>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</si>
  <si>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</si>
  <si>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</si>
  <si>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</si>
  <si>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</si>
  <si>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</si>
  <si>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</si>
  <si>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</si>
  <si>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</si>
  <si>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</si>
  <si>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</si>
  <si>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</si>
  <si>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</si>
  <si>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</si>
  <si>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</si>
  <si>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</si>
  <si>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</si>
  <si>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</si>
  <si>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</si>
  <si>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</si>
  <si>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</si>
  <si>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</si>
  <si>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</si>
  <si>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</si>
  <si>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</si>
  <si>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</si>
  <si>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</si>
  <si>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</si>
  <si>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</si>
  <si>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</si>
  <si>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</si>
  <si>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</si>
  <si>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</si>
  <si>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</si>
  <si>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</si>
  <si>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</si>
  <si>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</si>
  <si>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</si>
  <si>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</si>
  <si>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</si>
  <si>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</si>
  <si>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</si>
  <si>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</si>
  <si>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</si>
  <si>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</si>
  <si>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</si>
  <si>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</si>
  <si>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</si>
  <si>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</si>
  <si>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</si>
  <si>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</si>
  <si>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</si>
  <si>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</si>
  <si>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</si>
  <si>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</si>
  <si>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</si>
  <si>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</si>
  <si>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</si>
  <si>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</si>
  <si>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</si>
  <si>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</si>
  <si>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</si>
  <si>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</si>
  <si>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</si>
  <si>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</si>
  <si>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</si>
  <si>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</si>
  <si>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</si>
  <si>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</si>
  <si>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</si>
  <si>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</si>
  <si>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</si>
  <si>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</si>
  <si>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</si>
  <si>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</si>
  <si>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</si>
  <si>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</si>
  <si>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</si>
  <si>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</si>
  <si>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</si>
  <si>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</si>
  <si>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</si>
  <si>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</si>
  <si>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</si>
  <si>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</si>
  <si>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</si>
  <si>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</si>
  <si>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</si>
  <si>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</si>
  <si>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</si>
  <si>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</si>
  <si>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</si>
  <si>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</si>
  <si>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</si>
  <si>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</si>
  <si>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</si>
  <si>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</si>
  <si>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</si>
  <si>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</si>
  <si>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</si>
  <si>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</si>
  <si>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</si>
  <si>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</si>
  <si>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</si>
  <si>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</si>
  <si>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</si>
  <si>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</si>
  <si>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</si>
  <si>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</si>
  <si>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</si>
  <si>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</si>
  <si>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</si>
  <si>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</si>
  <si>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</si>
  <si>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</si>
  <si>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</si>
  <si>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</si>
  <si>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</si>
  <si>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</si>
  <si>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</si>
  <si>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</si>
  <si>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</si>
  <si>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</si>
  <si>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</si>
  <si>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</si>
  <si>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</si>
  <si>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</si>
  <si>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</si>
  <si>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</si>
  <si>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</si>
  <si>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</si>
  <si>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</si>
  <si>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</si>
  <si>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</si>
  <si>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</si>
  <si>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</si>
  <si>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</si>
  <si>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</si>
  <si>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</si>
  <si>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</si>
  <si>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</si>
  <si>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</si>
  <si>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</si>
  <si>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</si>
  <si>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</si>
  <si>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</si>
  <si>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</si>
  <si>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</si>
  <si>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</si>
  <si>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</si>
  <si>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</si>
  <si>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</si>
  <si>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</si>
  <si>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</si>
  <si>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</si>
  <si>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</si>
  <si>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</si>
  <si>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</si>
  <si>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</si>
  <si>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</si>
  <si>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</si>
  <si>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</si>
  <si>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</si>
  <si>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</si>
  <si>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</si>
  <si>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</si>
  <si>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</si>
  <si>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</si>
  <si>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</si>
  <si>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</si>
  <si>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</si>
  <si>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</si>
  <si>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</si>
  <si>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</si>
  <si>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</si>
  <si>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</si>
  <si>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</si>
  <si>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</si>
  <si>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</si>
  <si>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</si>
  <si>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</si>
  <si>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</si>
  <si>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</si>
  <si>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</si>
  <si>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</si>
  <si>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</si>
  <si>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</si>
  <si>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</si>
  <si>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</si>
  <si>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</si>
  <si>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</si>
  <si>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</si>
  <si>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</si>
  <si>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</si>
  <si>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</si>
  <si>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</si>
  <si>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</si>
  <si>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</si>
  <si>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</si>
  <si>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</si>
  <si>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</si>
  <si>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</si>
  <si>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</si>
  <si>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</si>
  <si>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</si>
  <si>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</si>
  <si>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</si>
  <si>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</si>
  <si>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</si>
  <si>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</si>
  <si>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</si>
  <si>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</si>
  <si>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</si>
  <si>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</si>
  <si>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</si>
  <si>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</si>
  <si>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</si>
  <si>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</si>
  <si>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</si>
  <si>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</si>
  <si>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</si>
  <si>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</si>
  <si>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</si>
  <si>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</si>
  <si>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</si>
  <si>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</si>
  <si>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</si>
  <si>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</si>
  <si>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</si>
  <si>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</si>
  <si>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</si>
  <si>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</si>
  <si>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</si>
  <si>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</si>
  <si>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</si>
  <si>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</si>
  <si>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</si>
  <si>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</si>
  <si>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</si>
  <si>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</si>
  <si>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</si>
  <si>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</si>
  <si>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</si>
  <si>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</si>
  <si>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</si>
  <si>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</si>
  <si>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</si>
  <si>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</si>
  <si>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</si>
  <si>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</si>
  <si>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</si>
  <si>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</si>
  <si>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</si>
  <si>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</si>
  <si>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</si>
  <si>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</si>
  <si>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</si>
  <si>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</si>
  <si>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</si>
  <si>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</si>
  <si>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</si>
  <si>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</si>
  <si>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</si>
  <si>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</si>
  <si>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</si>
  <si>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</si>
  <si>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</si>
  <si>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</si>
  <si>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</si>
  <si>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</si>
  <si>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</si>
  <si>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</si>
  <si>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</si>
  <si>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</si>
  <si>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</si>
  <si>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</si>
  <si>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</si>
  <si>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</si>
  <si>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</si>
  <si>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</si>
  <si>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</si>
  <si>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</si>
  <si>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</si>
  <si>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</si>
  <si>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</si>
  <si>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</si>
  <si>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</si>
  <si>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</si>
  <si>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</si>
  <si>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</si>
  <si>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</si>
  <si>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</si>
  <si>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</si>
  <si>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</si>
  <si>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</si>
  <si>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</si>
  <si>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</si>
  <si>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</si>
  <si>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</si>
  <si>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</si>
  <si>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</si>
  <si>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</si>
  <si>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</si>
  <si>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</si>
  <si>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</si>
  <si>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</si>
  <si>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</si>
  <si>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</si>
  <si>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</si>
  <si>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</si>
  <si>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</si>
  <si>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</si>
  <si>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</si>
  <si>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</si>
  <si>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</si>
  <si>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</si>
  <si>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</si>
  <si>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</si>
  <si>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</si>
  <si>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</si>
  <si>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</si>
  <si>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</si>
  <si>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</si>
  <si>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</si>
  <si>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</si>
  <si>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</si>
  <si>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</si>
  <si>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</si>
  <si>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</si>
  <si>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</si>
  <si>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</si>
  <si>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</si>
  <si>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</si>
  <si>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</si>
  <si>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</si>
  <si>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</si>
  <si>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</si>
  <si>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</si>
  <si>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</si>
  <si>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</si>
  <si>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</si>
  <si>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</si>
  <si>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</si>
  <si>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</si>
  <si>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</si>
  <si>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</si>
  <si>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</si>
  <si>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</si>
  <si>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</si>
  <si>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</si>
  <si>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</si>
  <si>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</si>
  <si>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</si>
  <si>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</si>
  <si>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</si>
  <si>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</si>
  <si>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</si>
  <si>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</si>
  <si>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</si>
  <si>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</si>
  <si>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</si>
  <si>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</si>
  <si>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</si>
  <si>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</si>
  <si>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</si>
  <si>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</si>
  <si>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</si>
  <si>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</si>
  <si>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</si>
  <si>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</si>
  <si>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</si>
  <si>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</si>
  <si>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</si>
  <si>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</si>
  <si>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</si>
  <si>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</si>
  <si>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</si>
  <si>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</si>
  <si>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</si>
  <si>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</si>
  <si>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</si>
  <si>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</si>
  <si>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</si>
  <si>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</si>
  <si>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</si>
  <si>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</si>
  <si>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</si>
  <si>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</si>
  <si>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</si>
  <si>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</si>
  <si>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</si>
  <si>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</si>
  <si>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</si>
  <si>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</si>
  <si>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</si>
  <si>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</si>
  <si>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</si>
  <si>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</si>
  <si>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</si>
  <si>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</si>
  <si>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</si>
  <si>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</si>
  <si>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</si>
  <si>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</si>
  <si>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</si>
  <si>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</si>
  <si>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</si>
  <si>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</si>
  <si>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</si>
  <si>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</si>
  <si>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</si>
  <si>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</si>
  <si>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</si>
  <si>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</si>
  <si>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</si>
  <si>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</si>
  <si>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</si>
  <si>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</si>
  <si>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</si>
  <si>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</si>
  <si>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</si>
  <si>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</si>
  <si>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</si>
  <si>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</si>
  <si>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</si>
  <si>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</si>
  <si>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</si>
  <si>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</si>
  <si>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</si>
  <si>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</si>
  <si>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</si>
  <si>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</si>
  <si>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</si>
  <si>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</si>
  <si>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</si>
  <si>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</si>
  <si>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</si>
  <si>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</si>
  <si>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</si>
  <si>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</si>
  <si>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</si>
  <si>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</si>
  <si>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</si>
  <si>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</si>
  <si>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</si>
  <si>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</si>
  <si>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</si>
  <si>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</si>
  <si>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</si>
  <si>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</si>
  <si>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</si>
  <si>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</si>
  <si>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</si>
  <si>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</si>
  <si>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</si>
  <si>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</si>
  <si>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</si>
  <si>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</si>
  <si>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</si>
  <si>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</si>
  <si>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</si>
  <si>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</si>
  <si>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</si>
  <si>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</si>
  <si>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</si>
  <si>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</si>
  <si>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</si>
  <si>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</si>
  <si>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</si>
  <si>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</si>
  <si>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</si>
  <si>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</si>
  <si>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</si>
  <si>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</si>
  <si>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</si>
  <si>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</si>
  <si>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</si>
  <si>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</si>
  <si>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</si>
  <si>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</si>
  <si>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</si>
  <si>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</si>
  <si>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</si>
  <si>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</si>
  <si>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</si>
  <si>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</si>
  <si>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</si>
  <si>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</si>
  <si>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</si>
  <si>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</si>
  <si>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</si>
  <si>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</si>
  <si>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</si>
  <si>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</si>
  <si>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</si>
  <si>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</si>
  <si>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</si>
  <si>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</si>
  <si>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</si>
  <si>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</si>
  <si>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</si>
  <si>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</si>
  <si>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</si>
  <si>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</si>
  <si>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</si>
  <si>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</si>
  <si>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</si>
  <si>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</si>
  <si>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</si>
  <si>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</si>
  <si>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</si>
  <si>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</si>
  <si>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</si>
  <si>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</si>
  <si>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</si>
  <si>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</si>
  <si>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</si>
  <si>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</si>
  <si>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</si>
  <si>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</si>
  <si>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</si>
  <si>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</si>
  <si>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</si>
  <si>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</si>
  <si>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</si>
  <si>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</si>
  <si>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</si>
  <si>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</si>
  <si>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</si>
  <si>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</si>
  <si>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</si>
  <si>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</si>
  <si>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</si>
  <si>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</si>
  <si>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</si>
  <si>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</si>
  <si>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</si>
  <si>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</si>
  <si>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</si>
  <si>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</si>
  <si>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</si>
  <si>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</si>
  <si>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</si>
  <si>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</si>
  <si>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</si>
  <si>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</si>
  <si>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</si>
  <si>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</si>
  <si>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</si>
  <si>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</si>
  <si>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</si>
  <si>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</si>
  <si>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</si>
  <si>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</si>
  <si>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</si>
  <si>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</si>
  <si>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</si>
  <si>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</si>
  <si>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</si>
  <si>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</si>
  <si>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</si>
  <si>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</si>
  <si>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</si>
  <si>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</si>
  <si>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</si>
  <si>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</si>
  <si>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</si>
  <si>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</si>
  <si>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</si>
  <si>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</si>
  <si>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</si>
  <si>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</si>
  <si>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</si>
  <si>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</si>
  <si>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</si>
  <si>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</si>
  <si>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</si>
  <si>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</si>
  <si>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</si>
  <si>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</si>
  <si>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</si>
  <si>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</si>
  <si>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</si>
  <si>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</si>
  <si>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</si>
  <si>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</si>
  <si>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</si>
  <si>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</si>
  <si>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</si>
  <si>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</si>
  <si>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</si>
  <si>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</si>
  <si>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</si>
  <si>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</si>
  <si>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</si>
  <si>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</si>
  <si>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</si>
  <si>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</si>
  <si>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</si>
  <si>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</si>
  <si>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</si>
  <si>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</si>
  <si>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</si>
  <si>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</si>
  <si>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</si>
  <si>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</si>
  <si>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</si>
  <si>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</si>
  <si>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</si>
  <si>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</si>
  <si>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</si>
  <si>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</si>
  <si>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</si>
  <si>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</si>
  <si>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</si>
  <si>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</si>
  <si>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</si>
  <si>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</si>
  <si>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</si>
  <si>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</si>
  <si>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</si>
  <si>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</si>
  <si>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</si>
  <si>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</si>
  <si>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</si>
  <si>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</si>
  <si>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</si>
  <si>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</si>
  <si>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</si>
  <si>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</si>
  <si>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</si>
  <si>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</si>
  <si>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</si>
  <si>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</si>
  <si>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</si>
  <si>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</si>
  <si>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</si>
  <si>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</si>
  <si>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</si>
  <si>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</si>
  <si>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</si>
  <si>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</si>
  <si>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</si>
  <si>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</si>
  <si>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</si>
  <si>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</si>
  <si>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</si>
  <si>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</si>
  <si>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</si>
  <si>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</si>
  <si>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</si>
  <si>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</si>
  <si>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</si>
  <si>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</si>
  <si>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</si>
  <si>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</si>
  <si>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</si>
  <si>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</si>
  <si>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</si>
  <si>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</si>
  <si>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</si>
  <si>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</si>
  <si>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</si>
  <si>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</si>
  <si>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</si>
  <si>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</si>
  <si>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</si>
  <si>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</si>
  <si>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</si>
  <si>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</si>
  <si>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</si>
  <si>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</si>
  <si>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</si>
  <si>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</si>
  <si>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</si>
  <si>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</si>
  <si>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</si>
  <si>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</si>
  <si>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</si>
  <si>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</si>
  <si>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</si>
  <si>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</si>
  <si>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</si>
  <si>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</si>
  <si>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</si>
  <si>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</si>
  <si>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</si>
  <si>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</si>
  <si>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</si>
  <si>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</si>
  <si>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</si>
  <si>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</si>
  <si>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</si>
  <si>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</si>
  <si>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</si>
  <si>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</si>
  <si>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</si>
  <si>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</si>
  <si>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</si>
  <si>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</si>
  <si>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</si>
  <si>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</si>
  <si>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</si>
  <si>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</si>
  <si>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</si>
  <si>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</si>
  <si>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</si>
  <si>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</si>
  <si>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</si>
  <si>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</si>
  <si>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</si>
  <si>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</si>
  <si>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</si>
  <si>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</si>
  <si>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</si>
  <si>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</si>
  <si>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</si>
  <si>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</si>
  <si>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</si>
  <si>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</si>
  <si>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</si>
  <si>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</si>
  <si>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</si>
  <si>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</si>
  <si>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</si>
  <si>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</si>
  <si>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</si>
  <si>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</si>
  <si>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</si>
  <si>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</si>
  <si>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</si>
  <si>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</si>
  <si>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</si>
  <si>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</si>
  <si>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</si>
  <si>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</si>
  <si>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</si>
  <si>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</si>
  <si>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</si>
  <si>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</si>
  <si>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</si>
  <si>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</si>
  <si>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</si>
  <si>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</si>
  <si>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</si>
  <si>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</si>
  <si>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</si>
  <si>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</si>
  <si>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</si>
  <si>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</si>
  <si>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</si>
  <si>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</si>
  <si>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</si>
  <si>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</si>
  <si>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</si>
  <si>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</si>
  <si>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</si>
  <si>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</si>
  <si>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</si>
  <si>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</si>
  <si>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</si>
  <si>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</si>
  <si>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</si>
  <si>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</si>
  <si>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</si>
  <si>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</si>
  <si>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</si>
  <si>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</si>
  <si>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</si>
  <si>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</si>
  <si>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</si>
  <si>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</si>
  <si>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</si>
  <si>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</si>
  <si>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</si>
  <si>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</si>
  <si>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</si>
  <si>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</si>
  <si>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</si>
  <si>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</si>
  <si>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</si>
  <si>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</si>
  <si>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</si>
  <si>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</si>
  <si>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</si>
  <si>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</si>
  <si>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</si>
  <si>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</si>
  <si>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</si>
  <si>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</si>
  <si>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</si>
  <si>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</si>
  <si>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</si>
  <si>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</si>
  <si>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</si>
  <si>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</si>
  <si>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</si>
  <si>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</si>
  <si>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</si>
  <si>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</si>
  <si>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</si>
  <si>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</si>
  <si>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</si>
  <si>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</si>
  <si>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</si>
  <si>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</si>
  <si>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</si>
  <si>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</si>
  <si>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</si>
  <si>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</si>
  <si>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</si>
  <si>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</si>
  <si>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</si>
  <si>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</si>
  <si>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</si>
  <si>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</si>
  <si>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</si>
  <si>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</si>
  <si>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</si>
  <si>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</si>
  <si>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</si>
  <si>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</si>
  <si>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</si>
  <si>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</si>
  <si>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</si>
  <si>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</si>
  <si>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</si>
  <si>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</si>
  <si>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</si>
  <si>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</si>
  <si>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</si>
  <si>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</si>
  <si>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</si>
  <si>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</si>
  <si>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</si>
  <si>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</si>
  <si>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</si>
  <si>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</si>
  <si>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</si>
  <si>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</si>
  <si>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</si>
  <si>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</si>
  <si>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</si>
  <si>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</si>
  <si>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</si>
  <si>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</si>
  <si>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</si>
  <si>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</si>
  <si>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</si>
  <si>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</si>
  <si>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</si>
  <si>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</si>
  <si>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</si>
  <si>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</si>
  <si>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</si>
  <si>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</si>
  <si>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</si>
  <si>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</si>
  <si>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</si>
  <si>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</si>
  <si>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</si>
  <si>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</si>
  <si>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</si>
  <si>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</si>
  <si>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</si>
  <si>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</si>
  <si>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</si>
  <si>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</si>
  <si>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</si>
  <si>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</si>
  <si>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</si>
  <si>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</si>
  <si>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</si>
  <si>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</si>
  <si>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</si>
  <si>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</si>
  <si>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</si>
  <si>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</si>
  <si>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</si>
  <si>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</si>
  <si>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</si>
  <si>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</si>
  <si>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</si>
  <si>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</si>
  <si>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</si>
  <si>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</si>
  <si>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</si>
  <si>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</si>
  <si>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</si>
  <si>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</si>
  <si>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</si>
  <si>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</si>
  <si>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</si>
  <si>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</si>
  <si>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</si>
  <si>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</si>
  <si>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</si>
  <si>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</si>
  <si>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</si>
  <si>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</si>
  <si>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</si>
  <si>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</si>
  <si>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</si>
  <si>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</si>
  <si>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</si>
  <si>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</si>
  <si>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</si>
  <si>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</si>
  <si>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</si>
  <si>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</si>
  <si>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</si>
  <si>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</si>
  <si>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</si>
  <si>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</si>
  <si>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</si>
  <si>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</si>
  <si>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</si>
  <si>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</si>
  <si>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</si>
  <si>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</si>
  <si>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</si>
  <si>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</si>
  <si>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</si>
  <si>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</si>
  <si>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</si>
  <si>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</si>
  <si>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</si>
  <si>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</si>
  <si>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</si>
  <si>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</si>
  <si>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</si>
  <si>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</si>
  <si>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</si>
  <si>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</si>
  <si>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</si>
  <si>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</si>
  <si>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</si>
  <si>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</si>
  <si>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</si>
  <si>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</si>
  <si>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</si>
  <si>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</si>
  <si>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</si>
  <si>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</si>
  <si>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</si>
  <si>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</si>
  <si>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</si>
  <si>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</si>
  <si>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</si>
  <si>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</si>
  <si>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</si>
  <si>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</si>
  <si>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</si>
  <si>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</si>
  <si>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</si>
  <si>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</si>
  <si>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</si>
  <si>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</si>
  <si>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</si>
  <si>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</si>
  <si>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</si>
  <si>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</si>
  <si>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</si>
  <si>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</si>
  <si>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</si>
  <si>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</si>
  <si>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</si>
  <si>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</si>
  <si>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</si>
  <si>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</si>
  <si>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</si>
  <si>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</si>
  <si>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</si>
  <si>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</si>
  <si>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</si>
  <si>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</si>
  <si>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</si>
  <si>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</si>
  <si>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</si>
  <si>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</si>
  <si>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</si>
  <si>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</si>
  <si>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</si>
  <si>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</si>
  <si>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</si>
  <si>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</si>
  <si>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</si>
  <si>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</si>
  <si>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</si>
  <si>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</si>
  <si>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</si>
  <si>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</si>
  <si>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</si>
  <si>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</si>
  <si>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</si>
  <si>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</si>
  <si>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</si>
  <si>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</si>
  <si>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</si>
  <si>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</si>
  <si>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</si>
  <si>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</si>
  <si>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</si>
  <si>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</si>
  <si>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</si>
  <si>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</si>
  <si>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</si>
  <si>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</si>
  <si>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</si>
  <si>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</si>
  <si>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</si>
  <si>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</si>
  <si>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</si>
  <si>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</si>
  <si>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</si>
  <si>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</si>
  <si>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</si>
  <si>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</si>
  <si>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</si>
  <si>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</si>
  <si>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</si>
  <si>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</si>
  <si>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</si>
  <si>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</si>
  <si>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</si>
  <si>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</si>
  <si>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</si>
  <si>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</si>
  <si>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</si>
  <si>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</si>
  <si>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</si>
  <si>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</si>
  <si>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</si>
  <si>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</si>
  <si>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</si>
  <si>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</si>
  <si>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</si>
  <si>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</si>
  <si>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</si>
  <si>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</si>
  <si>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</si>
  <si>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</si>
  <si>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</si>
  <si>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</si>
  <si>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</si>
  <si>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</si>
  <si>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</si>
  <si>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</si>
  <si>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</si>
  <si>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</si>
  <si>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</si>
  <si>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</si>
  <si>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</si>
  <si>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</si>
  <si>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</si>
  <si>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</si>
  <si>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</si>
  <si>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</si>
  <si>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</si>
  <si>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</si>
  <si>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</si>
  <si>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</si>
  <si>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</si>
  <si>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</si>
  <si>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</si>
  <si>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</si>
  <si>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</si>
  <si>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</si>
  <si>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</si>
  <si>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</si>
  <si>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</si>
  <si>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</si>
  <si>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</si>
  <si>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</si>
  <si>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</si>
  <si>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</si>
  <si>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</si>
  <si>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</si>
  <si>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</si>
  <si>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</si>
  <si>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</si>
  <si>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</si>
  <si>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</si>
  <si>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</si>
  <si>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</si>
  <si>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</si>
  <si>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</si>
  <si>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</si>
  <si>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</si>
  <si>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</si>
  <si>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</si>
  <si>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</si>
  <si>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</si>
  <si>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</si>
  <si>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</si>
  <si>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</si>
  <si>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</si>
  <si>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</si>
  <si>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</si>
  <si>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</si>
  <si>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</si>
  <si>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</si>
  <si>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</si>
  <si>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</si>
  <si>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</si>
  <si>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</si>
  <si>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</si>
  <si>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</si>
  <si>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</si>
  <si>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</si>
  <si>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</si>
  <si>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</si>
  <si>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</si>
  <si>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</si>
  <si>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</si>
  <si>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</si>
  <si>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</si>
  <si>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</si>
  <si>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</si>
  <si>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</si>
  <si>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</si>
  <si>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</si>
  <si>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</si>
  <si>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</si>
  <si>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</si>
  <si>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</si>
  <si>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</si>
  <si>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</si>
  <si>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</si>
  <si>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</si>
  <si>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</si>
  <si>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</si>
  <si>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</si>
  <si>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</si>
  <si>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</si>
  <si>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</si>
  <si>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</si>
  <si>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</si>
  <si>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</si>
  <si>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</si>
  <si>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</si>
  <si>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</si>
  <si>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</si>
  <si>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</si>
  <si>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</si>
  <si>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</si>
  <si>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</si>
  <si>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</si>
  <si>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</si>
  <si>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</si>
  <si>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</si>
  <si>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</si>
  <si>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</si>
  <si>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</si>
  <si>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</si>
  <si>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</si>
  <si>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</si>
  <si>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</si>
  <si>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</si>
  <si>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</si>
  <si>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</si>
  <si>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</si>
  <si>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</si>
  <si>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</si>
  <si>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</si>
  <si>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</si>
  <si>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</si>
  <si>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</si>
  <si>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</si>
  <si>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</si>
  <si>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</si>
  <si>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</si>
  <si>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</si>
  <si>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</si>
  <si>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</si>
  <si>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</si>
  <si>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</si>
  <si>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</si>
  <si>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</si>
  <si>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</si>
  <si>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</si>
  <si>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</si>
  <si>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</si>
  <si>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</si>
  <si>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</si>
  <si>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</si>
  <si>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</si>
  <si>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</si>
  <si>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</si>
  <si>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</si>
  <si>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</si>
  <si>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</si>
  <si>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</si>
  <si>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</si>
  <si>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</si>
  <si>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</si>
  <si>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</si>
  <si>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</si>
  <si>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</si>
  <si>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</si>
  <si>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</si>
  <si>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</si>
  <si>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</si>
  <si>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</si>
  <si>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</si>
  <si>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</si>
  <si>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</si>
  <si>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</si>
  <si>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</si>
  <si>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</si>
  <si>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</si>
  <si>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</si>
  <si>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</si>
  <si>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</si>
  <si>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</si>
  <si>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</si>
  <si>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</si>
  <si>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</si>
  <si>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</si>
  <si>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</si>
  <si>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</si>
  <si>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</si>
  <si>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</si>
  <si>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</si>
  <si>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</si>
  <si>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</si>
  <si>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</si>
  <si>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</si>
  <si>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</si>
  <si>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</si>
  <si>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</si>
  <si>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</si>
  <si>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</si>
  <si>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</si>
  <si>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</si>
  <si>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</si>
  <si>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</si>
  <si>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</si>
  <si>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</si>
  <si>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</si>
  <si>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</si>
  <si>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</si>
  <si>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</si>
  <si>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</si>
  <si>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</si>
  <si>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</si>
  <si>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</si>
  <si>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</si>
  <si>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</si>
  <si>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</si>
  <si>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</si>
  <si>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</si>
  <si>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</si>
  <si>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</si>
  <si>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</si>
  <si>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</si>
  <si>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</si>
  <si>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</si>
  <si>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</si>
  <si>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</si>
  <si>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</si>
  <si>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</si>
  <si>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</si>
  <si>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</si>
  <si>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</si>
  <si>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</si>
  <si>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</si>
  <si>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</si>
  <si>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</si>
  <si>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</si>
  <si>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</si>
  <si>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</si>
  <si>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</si>
  <si>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</si>
  <si>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</si>
  <si>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</si>
  <si>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</si>
  <si>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</si>
  <si>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</si>
  <si>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</si>
  <si>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</si>
  <si>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</si>
  <si>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</si>
  <si>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</si>
  <si>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</si>
  <si>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</si>
  <si>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</si>
  <si>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</si>
  <si>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</si>
  <si>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</si>
  <si>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</si>
  <si>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</si>
  <si>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</si>
  <si>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</si>
  <si>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</si>
  <si>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</si>
  <si>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</si>
  <si>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</si>
  <si>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</si>
  <si>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</si>
  <si>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</si>
  <si>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</si>
  <si>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</si>
  <si>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</si>
  <si>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</si>
  <si>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</si>
  <si>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</si>
  <si>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</si>
  <si>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</si>
  <si>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</si>
  <si>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</si>
  <si>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</si>
  <si>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</si>
  <si>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</si>
  <si>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</si>
  <si>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</si>
  <si>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</si>
  <si>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</si>
  <si>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</si>
  <si>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</si>
  <si>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</si>
  <si>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</si>
  <si>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</si>
  <si>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</si>
  <si>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</si>
  <si>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</si>
  <si>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</si>
  <si>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</si>
  <si>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</si>
  <si>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</si>
  <si>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</si>
  <si>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</si>
  <si>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</si>
  <si>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</si>
  <si>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</si>
  <si>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</si>
  <si>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</si>
  <si>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</si>
  <si>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</si>
  <si>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</si>
  <si>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</si>
  <si>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</si>
  <si>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</si>
  <si>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</si>
  <si>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</si>
  <si>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</si>
  <si>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</si>
  <si>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</si>
  <si>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</si>
  <si>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</si>
  <si>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</si>
  <si>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</si>
  <si>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</si>
  <si>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</si>
  <si>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</si>
  <si>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</si>
  <si>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</si>
  <si>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</si>
  <si>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</si>
  <si>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</si>
  <si>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</si>
  <si>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</si>
  <si>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</si>
  <si>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</si>
  <si>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</si>
  <si>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</si>
  <si>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</si>
  <si>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</si>
  <si>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</si>
  <si>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</si>
  <si>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</si>
  <si>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</si>
  <si>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</si>
  <si>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</si>
  <si>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</si>
  <si>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</si>
  <si>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</si>
  <si>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</si>
  <si>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</si>
  <si>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</si>
  <si>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</si>
  <si>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</si>
  <si>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</si>
  <si>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</si>
  <si>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</si>
  <si>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</si>
  <si>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</si>
  <si>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</si>
  <si>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</si>
  <si>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</si>
  <si>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</si>
  <si>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</si>
  <si>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</si>
  <si>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</si>
  <si>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</si>
  <si>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</si>
  <si>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</si>
  <si>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</si>
  <si>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</si>
  <si>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</si>
  <si>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</si>
  <si>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</si>
  <si>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</si>
  <si>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</si>
  <si>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</si>
  <si>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</si>
  <si>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</si>
  <si>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</si>
  <si>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</si>
  <si>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</si>
  <si>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</si>
  <si>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</si>
  <si>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</si>
  <si>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</si>
  <si>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</si>
  <si>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</si>
  <si>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</si>
  <si>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</si>
  <si>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</si>
  <si>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</si>
  <si>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</si>
  <si>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</si>
  <si>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</si>
  <si>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</si>
  <si>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</si>
  <si>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</si>
  <si>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</si>
  <si>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</si>
  <si>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</si>
  <si>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</si>
  <si>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</si>
  <si>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</si>
  <si>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</si>
  <si>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</si>
  <si>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</si>
  <si>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</si>
  <si>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</si>
  <si>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</si>
  <si>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</si>
  <si>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</si>
  <si>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</si>
  <si>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</si>
  <si>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</si>
  <si>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</si>
  <si>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</si>
  <si>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</si>
  <si>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</si>
  <si>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</si>
  <si>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</si>
  <si>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</si>
  <si>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</si>
  <si>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</si>
  <si>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</si>
  <si>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</si>
  <si>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</si>
  <si>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</si>
  <si>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</si>
  <si>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</si>
  <si>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</si>
  <si>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</si>
  <si>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</si>
  <si>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</si>
  <si>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</si>
  <si>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</si>
  <si>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</si>
  <si>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</si>
  <si>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</si>
  <si>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</si>
  <si>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</si>
  <si>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</si>
  <si>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</si>
  <si>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</si>
  <si>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</si>
  <si>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</si>
  <si>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</si>
  <si>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</si>
  <si>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</si>
  <si>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</si>
  <si>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</si>
  <si>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</si>
  <si>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</si>
  <si>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</si>
  <si>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</si>
  <si>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</si>
  <si>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</si>
  <si>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</si>
  <si>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</si>
  <si>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</si>
  <si>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</si>
  <si>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</si>
  <si>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</si>
  <si>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</si>
  <si>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</si>
  <si>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</si>
  <si>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</si>
  <si>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</si>
  <si>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</si>
  <si>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</si>
  <si>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</si>
  <si>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</si>
  <si>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</si>
  <si>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</si>
  <si>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</si>
  <si>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</si>
  <si>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</si>
  <si>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</si>
  <si>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</si>
  <si>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</si>
  <si>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</si>
  <si>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</si>
  <si>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</si>
  <si>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</si>
  <si>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</si>
  <si>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</si>
  <si>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</si>
  <si>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</si>
  <si>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</si>
  <si>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</si>
  <si>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</si>
  <si>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</si>
  <si>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</si>
  <si>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</si>
  <si>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</si>
  <si>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</si>
  <si>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</si>
  <si>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</si>
  <si>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</si>
  <si>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</si>
  <si>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</si>
  <si>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</si>
  <si>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</si>
  <si>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</si>
  <si>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</si>
  <si>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</si>
  <si>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</si>
  <si>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</si>
  <si>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</si>
  <si>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</si>
  <si>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</si>
  <si>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</si>
  <si>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</si>
  <si>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</si>
  <si>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</si>
  <si>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</si>
  <si>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</si>
  <si>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</si>
  <si>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</si>
  <si>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</si>
  <si>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</si>
  <si>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</si>
  <si>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</si>
  <si>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</si>
  <si>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</si>
  <si>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</si>
  <si>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</si>
  <si>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</si>
  <si>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</si>
  <si>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</si>
  <si>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</si>
  <si>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</si>
  <si>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</si>
  <si>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</si>
  <si>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</si>
  <si>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</si>
  <si>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</si>
  <si>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</si>
  <si>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</si>
  <si>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</si>
  <si>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</si>
  <si>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</si>
  <si>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</si>
  <si>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</si>
  <si>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</si>
  <si>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</si>
  <si>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</si>
  <si>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</si>
  <si>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</si>
  <si>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</si>
  <si>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</si>
  <si>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</si>
  <si>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</si>
  <si>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</si>
  <si>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</si>
  <si>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</si>
  <si>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</si>
  <si>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</si>
  <si>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</si>
  <si>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</si>
  <si>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</si>
  <si>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</si>
  <si>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</si>
  <si>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</si>
  <si>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</si>
  <si>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</si>
  <si>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</si>
  <si>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</si>
  <si>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</si>
  <si>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</si>
  <si>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</si>
  <si>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</si>
  <si>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</si>
  <si>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</si>
  <si>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</si>
  <si>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</si>
  <si>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</si>
  <si>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</si>
  <si>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</si>
  <si>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</si>
  <si>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</si>
  <si>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</si>
  <si>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</si>
  <si>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</si>
  <si>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</si>
  <si>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</si>
  <si>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</si>
  <si>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</si>
  <si>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</si>
  <si>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</si>
  <si>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</si>
  <si>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</si>
  <si>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</si>
  <si>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</si>
  <si>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</si>
  <si>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</si>
  <si>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</si>
  <si>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</si>
  <si>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</si>
  <si>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</si>
  <si>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</si>
  <si>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</si>
  <si>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</si>
  <si>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</si>
  <si>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</si>
  <si>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</si>
  <si>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</si>
  <si>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</si>
  <si>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</si>
  <si>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</si>
  <si>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</si>
  <si>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</si>
  <si>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</si>
  <si>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</si>
  <si>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</si>
  <si>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</si>
  <si>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</si>
  <si>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</si>
  <si>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</si>
  <si>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</si>
  <si>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</si>
  <si>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</si>
  <si>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</si>
  <si>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</si>
  <si>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</si>
  <si>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</si>
  <si>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</si>
  <si>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</si>
  <si>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</si>
  <si>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</si>
  <si>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</si>
  <si>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</si>
  <si>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</si>
  <si>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</si>
  <si>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</si>
  <si>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</si>
  <si>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</si>
  <si>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</si>
  <si>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</si>
  <si>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</si>
  <si>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</si>
  <si>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</si>
  <si>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</si>
  <si>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</si>
  <si>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</si>
  <si>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</si>
  <si>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</si>
  <si>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</si>
  <si>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</si>
  <si>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</si>
  <si>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</si>
  <si>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</si>
  <si>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</si>
  <si>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</si>
  <si>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</si>
  <si>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</si>
  <si>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</si>
  <si>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</si>
  <si>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</si>
  <si>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</si>
  <si>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</si>
  <si>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</si>
  <si>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</si>
  <si>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</si>
  <si>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</si>
  <si>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</si>
  <si>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</si>
  <si>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</si>
  <si>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</si>
  <si>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</si>
  <si>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</si>
  <si>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</si>
  <si>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</si>
  <si>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</si>
  <si>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</si>
  <si>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</si>
  <si>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</si>
  <si>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</si>
  <si>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</si>
  <si>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</si>
  <si>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</si>
  <si>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</si>
  <si>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</si>
  <si>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</si>
  <si>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</si>
  <si>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</si>
  <si>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</si>
  <si>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</si>
  <si>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</si>
  <si>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</si>
  <si>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</si>
  <si>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</si>
  <si>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</si>
  <si>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</si>
  <si>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</si>
  <si>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</si>
  <si>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</si>
  <si>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</si>
  <si>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</si>
  <si>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</si>
  <si>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</si>
  <si>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</si>
  <si>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</si>
  <si>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</si>
  <si>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</si>
  <si>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</si>
  <si>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</si>
  <si>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</si>
  <si>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</si>
  <si>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</si>
  <si>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</si>
  <si>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</si>
  <si>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</si>
  <si>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</si>
  <si>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</si>
  <si>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</si>
  <si>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</si>
  <si>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</si>
  <si>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</si>
  <si>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</si>
  <si>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</si>
  <si>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</si>
  <si>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</si>
  <si>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</si>
  <si>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</si>
  <si>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</si>
  <si>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</si>
  <si>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</si>
  <si>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</si>
  <si>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</si>
  <si>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</si>
  <si>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</si>
  <si>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</si>
  <si>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</si>
  <si>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</si>
  <si>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</si>
  <si>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</si>
  <si>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</si>
  <si>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</si>
  <si>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</si>
  <si>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</si>
  <si>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</si>
  <si>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</si>
  <si>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</si>
  <si>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</si>
  <si>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</si>
  <si>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</si>
  <si>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</si>
  <si>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</si>
  <si>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</si>
  <si>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</si>
  <si>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</si>
  <si>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</si>
  <si>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</si>
  <si>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</si>
  <si>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</si>
  <si>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</si>
  <si>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</si>
  <si>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</si>
  <si>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</si>
  <si>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</si>
  <si>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</si>
  <si>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</si>
  <si>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</si>
  <si>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</si>
  <si>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</si>
  <si>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</si>
  <si>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</si>
  <si>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</si>
  <si>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</si>
  <si>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</si>
  <si>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</si>
  <si>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</si>
  <si>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</si>
  <si>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</si>
  <si>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</si>
  <si>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</si>
  <si>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</si>
  <si>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</si>
  <si>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</si>
  <si>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</si>
  <si>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</si>
  <si>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</si>
  <si>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</si>
  <si>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</si>
  <si>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</si>
  <si>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</si>
  <si>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</si>
  <si>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</si>
  <si>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</si>
  <si>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</si>
  <si>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</si>
  <si>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</si>
  <si>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</si>
  <si>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</si>
  <si>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</si>
  <si>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</si>
  <si>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</si>
  <si>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</si>
  <si>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</si>
  <si>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</si>
  <si>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</si>
  <si>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</si>
  <si>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</si>
  <si>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</si>
  <si>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</si>
  <si>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</si>
  <si>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</si>
  <si>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</si>
  <si>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</si>
  <si>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</si>
  <si>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</si>
  <si>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</si>
  <si>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</si>
  <si>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</si>
  <si>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</si>
  <si>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</si>
  <si>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</si>
  <si>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</si>
  <si>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</si>
  <si>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</si>
  <si>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</si>
  <si>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</si>
  <si>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</si>
  <si>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</si>
  <si>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</si>
  <si>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</si>
  <si>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</si>
  <si>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</si>
  <si>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</si>
  <si>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</si>
  <si>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</si>
  <si>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</si>
  <si>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</si>
  <si>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</si>
  <si>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</si>
  <si>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</si>
  <si>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</si>
  <si>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</si>
  <si>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</si>
  <si>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</si>
  <si>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</si>
  <si>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</si>
  <si>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</si>
  <si>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</si>
  <si>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</si>
  <si>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</si>
  <si>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</si>
  <si>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</si>
  <si>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</si>
  <si>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</si>
  <si>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</si>
  <si>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</si>
  <si>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</si>
  <si>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</si>
  <si>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</si>
  <si>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</si>
  <si>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</si>
  <si>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</si>
  <si>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</si>
  <si>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</si>
  <si>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</si>
  <si>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</si>
  <si>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</si>
  <si>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</si>
  <si>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</si>
  <si>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</si>
  <si>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</si>
  <si>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</si>
  <si>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</si>
  <si>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</si>
  <si>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</si>
  <si>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</si>
  <si>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</si>
  <si>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</si>
  <si>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</si>
  <si>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</si>
  <si>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</si>
  <si>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</si>
  <si>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</si>
  <si>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</si>
  <si>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</si>
  <si>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</si>
  <si>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</si>
  <si>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</si>
  <si>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</si>
  <si>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</si>
  <si>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</si>
  <si>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</si>
  <si>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</si>
  <si>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</si>
  <si>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</si>
  <si>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</si>
  <si>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</si>
  <si>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</si>
  <si>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</si>
  <si>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</si>
  <si>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</si>
  <si>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</si>
  <si>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</si>
  <si>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</si>
  <si>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</si>
  <si>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</si>
  <si>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</si>
  <si>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</si>
  <si>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</si>
  <si>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</si>
  <si>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</si>
  <si>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</si>
  <si>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</si>
  <si>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</si>
  <si>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</si>
  <si>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</si>
  <si>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</si>
  <si>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</si>
  <si>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</si>
  <si>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</si>
  <si>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</si>
  <si>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</si>
  <si>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</si>
  <si>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</si>
  <si>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</si>
  <si>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</si>
  <si>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</si>
  <si>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</si>
  <si>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</si>
  <si>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</si>
  <si>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</si>
  <si>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</si>
  <si>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</si>
  <si>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</si>
  <si>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</si>
  <si>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</si>
  <si>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</si>
  <si>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</si>
  <si>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</si>
  <si>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</si>
  <si>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</si>
  <si>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</si>
  <si>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</si>
  <si>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</si>
  <si>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</si>
  <si>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</si>
  <si>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</si>
  <si>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</si>
  <si>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</si>
  <si>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</si>
  <si>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</si>
  <si>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</si>
  <si>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</si>
  <si>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</si>
  <si>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</si>
  <si>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</si>
  <si>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</si>
  <si>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</si>
  <si>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</si>
  <si>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</si>
  <si>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</si>
  <si>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</si>
  <si>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</si>
  <si>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</si>
  <si>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</si>
  <si>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</si>
  <si>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</si>
  <si>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</si>
  <si>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</si>
  <si>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</si>
  <si>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</si>
  <si>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</si>
  <si>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</si>
  <si>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</si>
  <si>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</si>
  <si>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</si>
  <si>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</si>
  <si>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</si>
  <si>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</si>
  <si>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</si>
  <si>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</si>
  <si>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</si>
  <si>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</si>
  <si>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</si>
  <si>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</si>
  <si>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</si>
  <si>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</si>
  <si>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</si>
  <si>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</si>
  <si>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</si>
  <si>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</si>
  <si>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</si>
  <si>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</si>
  <si>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</si>
  <si>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</si>
  <si>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</si>
  <si>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</si>
  <si>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</si>
  <si>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</si>
  <si>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</si>
  <si>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</si>
  <si>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</si>
  <si>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</si>
  <si>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</si>
  <si>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</si>
  <si>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</si>
  <si>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</si>
  <si>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</si>
  <si>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</si>
  <si>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</si>
  <si>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</si>
  <si>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</si>
  <si>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</si>
  <si>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</si>
  <si>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</si>
  <si>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</si>
  <si>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</si>
  <si>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</si>
  <si>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</si>
  <si>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</si>
  <si>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</si>
  <si>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</si>
  <si>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</si>
  <si>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</si>
  <si>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</si>
  <si>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</si>
  <si>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</si>
  <si>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</si>
  <si>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</si>
  <si>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</si>
  <si>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</si>
  <si>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</si>
  <si>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</si>
  <si>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</si>
  <si>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</si>
  <si>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</si>
  <si>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</si>
  <si>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</si>
  <si>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</si>
  <si>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</si>
  <si>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</si>
  <si>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</si>
  <si>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</si>
  <si>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</si>
  <si>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</si>
  <si>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</si>
  <si>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</si>
  <si>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</si>
  <si>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</si>
  <si>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</si>
  <si>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</si>
  <si>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</si>
  <si>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</si>
  <si>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</si>
  <si>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</si>
  <si>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</si>
  <si>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</si>
  <si>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</si>
  <si>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</si>
  <si>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</si>
  <si>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</si>
  <si>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</si>
  <si>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</si>
  <si>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</si>
  <si>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</si>
  <si>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</si>
  <si>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</si>
  <si>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</si>
  <si>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</si>
  <si>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</si>
  <si>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</si>
  <si>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</si>
  <si>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</si>
  <si>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</si>
  <si>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</si>
  <si>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</si>
  <si>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</si>
  <si>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</si>
  <si>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</si>
  <si>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</si>
  <si>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</si>
  <si>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</si>
  <si>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</si>
  <si>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</si>
  <si>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</si>
  <si>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</si>
  <si>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</si>
  <si>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</si>
  <si>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</si>
  <si>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</si>
  <si>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</si>
  <si>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</si>
  <si>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</si>
  <si>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</si>
  <si>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</si>
  <si>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</si>
  <si>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</si>
  <si>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</si>
  <si>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</si>
  <si>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</si>
  <si>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</si>
  <si>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</si>
  <si>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</si>
  <si>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</si>
  <si>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</si>
  <si>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</si>
  <si>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</si>
  <si>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</si>
  <si>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</si>
  <si>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</si>
  <si>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</si>
  <si>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</si>
  <si>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</si>
  <si>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</si>
  <si>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</si>
  <si>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</si>
  <si>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</si>
  <si>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</si>
  <si>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</si>
  <si>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</si>
  <si>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</si>
  <si>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</si>
  <si>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</si>
  <si>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</si>
  <si>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</si>
  <si>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</si>
  <si>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</si>
  <si>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</si>
  <si>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</si>
  <si>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</si>
  <si>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</si>
  <si>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</si>
  <si>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</si>
  <si>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</si>
  <si>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</si>
  <si>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</si>
  <si>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</si>
  <si>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</si>
  <si>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</si>
  <si>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</si>
  <si>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</si>
  <si>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</si>
  <si>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</si>
  <si>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</si>
  <si>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</si>
  <si>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</si>
  <si>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</si>
  <si>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</si>
  <si>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</si>
  <si>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</si>
  <si>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</si>
  <si>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</si>
  <si>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</si>
  <si>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</si>
  <si>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</si>
  <si>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</si>
  <si>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</si>
  <si>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</si>
  <si>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</si>
  <si>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</si>
  <si>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</si>
  <si>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</si>
  <si>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</si>
  <si>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</si>
  <si>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</si>
  <si>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</si>
  <si>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</si>
  <si>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</si>
  <si>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</si>
  <si>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</si>
  <si>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</si>
  <si>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</si>
  <si>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</si>
  <si>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</si>
  <si>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</si>
  <si>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</si>
  <si>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</si>
  <si>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</si>
  <si>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</si>
  <si>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</si>
  <si>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</si>
  <si>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</si>
  <si>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</si>
  <si>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</si>
  <si>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</si>
  <si>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</si>
  <si>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</si>
  <si>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</si>
  <si>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</si>
  <si>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</si>
  <si>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</si>
  <si>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</si>
  <si>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</si>
  <si>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</si>
  <si>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</si>
  <si>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</si>
  <si>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</si>
  <si>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</si>
  <si>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</si>
  <si>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</si>
  <si>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</si>
  <si>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</si>
  <si>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</si>
  <si>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</si>
  <si>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</si>
  <si>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</si>
  <si>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</si>
  <si>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</si>
  <si>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</si>
  <si>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</si>
  <si>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</si>
  <si>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</si>
  <si>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</si>
  <si>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</si>
  <si>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</si>
  <si>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</si>
  <si>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</si>
  <si>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</si>
  <si>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</si>
  <si>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</si>
  <si>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</si>
  <si>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</si>
  <si>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</si>
  <si>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</si>
  <si>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</si>
  <si>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</si>
  <si>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</si>
  <si>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</si>
  <si>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</si>
  <si>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</si>
  <si>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</si>
  <si>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</si>
  <si>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</si>
  <si>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</si>
  <si>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</si>
  <si>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</si>
  <si>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</si>
  <si>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</si>
  <si>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</si>
  <si>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</si>
  <si>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</si>
  <si>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</si>
  <si>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</si>
  <si>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</si>
  <si>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</si>
  <si>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</si>
  <si>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</si>
  <si>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</si>
  <si>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</si>
  <si>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</si>
  <si>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</si>
  <si>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</si>
  <si>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</si>
  <si>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</si>
  <si>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</si>
  <si>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</si>
  <si>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</si>
  <si>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</si>
  <si>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</si>
  <si>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</si>
  <si>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</si>
  <si>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</si>
  <si>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</si>
  <si>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</si>
  <si>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</si>
  <si>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</si>
  <si>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</si>
  <si>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</si>
  <si>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</si>
  <si>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</si>
  <si>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</si>
  <si>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</si>
  <si>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</si>
  <si>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</si>
  <si>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</si>
  <si>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</si>
  <si>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</si>
  <si>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</si>
  <si>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</si>
  <si>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</si>
  <si>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</si>
  <si>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</si>
  <si>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</si>
  <si>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</si>
  <si>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</si>
  <si>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</si>
  <si>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</si>
  <si>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</si>
  <si>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</si>
  <si>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</si>
  <si>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</si>
  <si>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</si>
  <si>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</si>
  <si>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</si>
  <si>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</si>
  <si>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</si>
  <si>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</si>
  <si>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</si>
  <si>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</si>
  <si>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</si>
  <si>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</si>
  <si>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</si>
  <si>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</si>
  <si>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</si>
  <si>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</si>
  <si>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</si>
  <si>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</si>
  <si>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</si>
  <si>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</si>
  <si>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</si>
  <si>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</si>
  <si>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</si>
  <si>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</si>
  <si>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</si>
  <si>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</si>
  <si>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</si>
  <si>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</si>
  <si>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</si>
  <si>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</si>
  <si>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</si>
  <si>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</si>
  <si>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</si>
  <si>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</si>
  <si>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</si>
  <si>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</si>
  <si>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</si>
  <si>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</si>
  <si>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</si>
  <si>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</si>
  <si>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</si>
  <si>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</si>
  <si>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</si>
  <si>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</si>
  <si>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</si>
  <si>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</si>
  <si>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</si>
  <si>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</si>
  <si>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</si>
  <si>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</si>
  <si>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</si>
  <si>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</si>
  <si>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</si>
  <si>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</si>
  <si>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</si>
  <si>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</si>
  <si>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</si>
  <si>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</si>
  <si>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</si>
  <si>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</si>
  <si>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</si>
  <si>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</si>
  <si>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</si>
  <si>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</si>
  <si>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</si>
  <si>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</si>
  <si>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</si>
  <si>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</si>
  <si>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</si>
  <si>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</si>
  <si>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</si>
  <si>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</si>
  <si>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</si>
  <si>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</si>
  <si>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</si>
  <si>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</si>
  <si>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</si>
  <si>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</si>
  <si>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</si>
  <si>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</si>
  <si>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</si>
  <si>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</si>
  <si>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</si>
  <si>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</si>
  <si>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</si>
  <si>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</si>
  <si>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</si>
  <si>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</si>
  <si>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</si>
  <si>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</si>
  <si>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</si>
  <si>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</si>
  <si>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</si>
  <si>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</si>
  <si>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</si>
  <si>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</si>
  <si>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</si>
  <si>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</si>
  <si>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</si>
  <si>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</si>
  <si>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</si>
  <si>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</si>
  <si>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</si>
  <si>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</si>
  <si>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</si>
  <si>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</si>
  <si>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</si>
  <si>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</si>
  <si>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</si>
  <si>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</si>
  <si>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</si>
  <si>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</si>
  <si>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</si>
  <si>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</si>
  <si>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</si>
  <si>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</si>
  <si>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</si>
  <si>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</si>
  <si>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</si>
  <si>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</si>
  <si>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</si>
  <si>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</si>
  <si>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</si>
  <si>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</si>
  <si>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</si>
  <si>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</si>
  <si>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</si>
  <si>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</si>
  <si>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</si>
  <si>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</si>
  <si>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</si>
  <si>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</si>
  <si>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</si>
  <si>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</si>
  <si>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</si>
  <si>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</si>
  <si>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</si>
  <si>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</si>
  <si>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</si>
  <si>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</si>
  <si>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</si>
  <si>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</si>
  <si>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</si>
  <si>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</si>
  <si>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</si>
  <si>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</si>
  <si>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</si>
  <si>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</si>
  <si>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</si>
  <si>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</si>
  <si>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</si>
  <si>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</si>
  <si>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</si>
  <si>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</si>
  <si>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</si>
  <si>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</si>
  <si>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</si>
  <si>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</si>
  <si>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</si>
  <si>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</si>
  <si>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</si>
  <si>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</si>
  <si>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</si>
  <si>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</si>
  <si>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</si>
  <si>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</si>
  <si>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</si>
  <si>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</si>
  <si>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</si>
  <si>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</si>
  <si>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</si>
  <si>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</si>
  <si>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</si>
  <si>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</si>
  <si>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</si>
  <si>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</si>
  <si>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</si>
  <si>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</si>
  <si>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</si>
  <si>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</si>
  <si>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</si>
  <si>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</si>
  <si>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</si>
  <si>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</si>
  <si>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</si>
  <si>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</si>
  <si>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</si>
  <si>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</si>
  <si>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</si>
  <si>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</si>
  <si>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</si>
  <si>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</si>
  <si>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</si>
  <si>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</si>
  <si>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</si>
  <si>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</si>
  <si>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</si>
  <si>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</si>
  <si>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</si>
  <si>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</si>
  <si>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</si>
  <si>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</si>
  <si>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</si>
  <si>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</si>
  <si>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</si>
  <si>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</si>
  <si>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</si>
  <si>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</si>
  <si>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</si>
  <si>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</si>
  <si>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</si>
  <si>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</si>
  <si>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</si>
  <si>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</si>
  <si>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</si>
  <si>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</si>
  <si>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</si>
  <si>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</si>
  <si>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</si>
  <si>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</si>
  <si>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</si>
  <si>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</si>
  <si>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</si>
  <si>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</si>
  <si>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</si>
  <si>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</si>
  <si>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</si>
  <si>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</si>
  <si>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</si>
  <si>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</si>
  <si>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</si>
  <si>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</si>
  <si>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</si>
  <si>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</si>
  <si>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</si>
  <si>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</si>
  <si>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</si>
  <si>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</si>
  <si>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</si>
  <si>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</si>
  <si>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</si>
  <si>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</si>
  <si>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</si>
  <si>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</si>
  <si>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</si>
  <si>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</si>
  <si>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</si>
  <si>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</si>
  <si>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</si>
  <si>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</si>
  <si>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</si>
  <si>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</si>
  <si>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</si>
  <si>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</si>
  <si>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</si>
  <si>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</si>
  <si>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</si>
  <si>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</si>
  <si>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</si>
  <si>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</si>
  <si>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</si>
  <si>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</si>
  <si>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</si>
  <si>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</si>
  <si>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</si>
  <si>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</si>
  <si>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</si>
  <si>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</si>
  <si>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</si>
  <si>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</si>
  <si>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</si>
  <si>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</si>
  <si>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</si>
  <si>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</si>
  <si>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</si>
  <si>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</si>
  <si>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</si>
  <si>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</si>
  <si>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</si>
  <si>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</si>
  <si>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</si>
  <si>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</si>
  <si>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</si>
  <si>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</si>
  <si>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</si>
  <si>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</si>
  <si>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</si>
  <si>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</si>
  <si>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</si>
  <si>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</si>
  <si>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</si>
  <si>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</si>
  <si>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</si>
  <si>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</si>
  <si>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</si>
  <si>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</si>
  <si>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</si>
  <si>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</si>
  <si>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</si>
  <si>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</si>
  <si>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</si>
  <si>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</si>
  <si>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</si>
  <si>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</si>
  <si>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</si>
  <si>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</si>
  <si>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</si>
  <si>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</si>
  <si>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</si>
  <si>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</si>
  <si>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</si>
  <si>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</si>
  <si>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</si>
  <si>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</si>
  <si>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</si>
  <si>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</si>
  <si>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</si>
  <si>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</si>
  <si>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</si>
  <si>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</si>
  <si>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</si>
  <si>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</si>
  <si>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</si>
  <si>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</si>
  <si>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</si>
  <si>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</si>
  <si>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</si>
  <si>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</si>
  <si>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</si>
  <si>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</si>
  <si>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</si>
  <si>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</si>
  <si>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</si>
  <si>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</si>
  <si>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</si>
  <si>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</si>
  <si>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</si>
  <si>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</si>
  <si>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</si>
  <si>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</si>
  <si>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</si>
  <si>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</si>
  <si>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</si>
  <si>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</si>
  <si>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</si>
  <si>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</si>
  <si>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</si>
  <si>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</si>
  <si>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</si>
  <si>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</si>
  <si>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</si>
  <si>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</si>
  <si>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</si>
  <si>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</si>
  <si>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</si>
  <si>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</si>
  <si>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</si>
  <si>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</si>
  <si>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</si>
  <si>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</si>
  <si>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</si>
  <si>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</si>
  <si>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</si>
  <si>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</si>
  <si>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</si>
  <si>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</si>
  <si>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</si>
  <si>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</si>
  <si>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</si>
  <si>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</si>
  <si>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</si>
  <si>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</si>
  <si>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</si>
  <si>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</si>
  <si>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</si>
  <si>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</si>
  <si>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</si>
  <si>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</si>
  <si>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</si>
  <si>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</si>
  <si>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</si>
  <si>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</si>
  <si>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</si>
  <si>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</si>
  <si>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</si>
  <si>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</si>
  <si>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</si>
  <si>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</si>
  <si>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</si>
  <si>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</si>
  <si>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</si>
  <si>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</si>
  <si>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</si>
  <si>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</si>
  <si>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</si>
  <si>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</si>
  <si>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</si>
  <si>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</si>
  <si>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</si>
  <si>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</si>
  <si>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</si>
  <si>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</si>
  <si>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</si>
  <si>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</si>
  <si>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</si>
  <si>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</si>
  <si>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</si>
  <si>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</si>
  <si>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</si>
  <si>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</si>
  <si>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</si>
  <si>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</si>
  <si>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</si>
  <si>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</si>
  <si>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</si>
  <si>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</si>
  <si>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</si>
  <si>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</si>
  <si>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</si>
  <si>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</si>
  <si>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</si>
  <si>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</si>
  <si>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</si>
  <si>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</si>
  <si>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</si>
  <si>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</si>
  <si>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</si>
  <si>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</si>
  <si>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</si>
  <si>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</si>
  <si>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</si>
  <si>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</si>
  <si>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</si>
  <si>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</si>
  <si>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</si>
  <si>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</si>
  <si>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</si>
  <si>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</si>
  <si>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</si>
  <si>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</si>
  <si>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</si>
  <si>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</si>
  <si>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</si>
  <si>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</si>
  <si>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</si>
  <si>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</si>
  <si>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</si>
  <si>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</si>
  <si>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</si>
  <si>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</si>
  <si>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</si>
  <si>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</si>
  <si>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</si>
  <si>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</si>
  <si>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</si>
  <si>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</si>
  <si>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</si>
  <si>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</si>
  <si>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</si>
  <si>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</si>
  <si>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</si>
  <si>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</si>
  <si>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</si>
  <si>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</si>
  <si>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</si>
  <si>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</si>
  <si>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</si>
  <si>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</si>
  <si>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</si>
  <si>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</si>
  <si>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</si>
  <si>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</si>
  <si>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</si>
  <si>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</si>
  <si>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</si>
  <si>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</si>
  <si>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</si>
  <si>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</si>
  <si>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</si>
  <si>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</si>
  <si>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</si>
  <si>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</si>
  <si>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</si>
  <si>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</si>
  <si>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</si>
  <si>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</si>
  <si>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</si>
  <si>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</si>
  <si>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</si>
  <si>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</si>
  <si>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</si>
  <si>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</si>
  <si>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</si>
  <si>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</si>
  <si>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</si>
  <si>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</si>
  <si>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</si>
  <si>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</si>
  <si>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</si>
  <si>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</si>
  <si>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</si>
  <si>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</si>
  <si>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</si>
  <si>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</si>
  <si>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</si>
  <si>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</si>
  <si>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</si>
  <si>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</si>
  <si>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</si>
  <si>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</si>
  <si>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</si>
  <si>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</si>
  <si>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</si>
  <si>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</si>
  <si>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</si>
  <si>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</si>
  <si>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</si>
  <si>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</si>
  <si>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</si>
  <si>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</si>
  <si>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</si>
  <si>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</si>
  <si>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</si>
  <si>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</si>
  <si>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</si>
  <si>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</si>
  <si>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</si>
  <si>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</si>
  <si>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</si>
  <si>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</si>
  <si>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</si>
  <si>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</si>
  <si>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</si>
  <si>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</si>
  <si>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</si>
  <si>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</si>
  <si>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</si>
  <si>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</si>
  <si>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</si>
  <si>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</si>
  <si>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</si>
  <si>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</si>
  <si>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</si>
  <si>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</si>
  <si>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</si>
  <si>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</si>
  <si>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</si>
  <si>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</si>
  <si>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</si>
  <si>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</si>
  <si>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</si>
  <si>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</si>
  <si>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</si>
  <si>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</si>
  <si>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</si>
  <si>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</si>
  <si>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</si>
  <si>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</si>
  <si>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</si>
  <si>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</si>
  <si>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</si>
  <si>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</si>
  <si>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</si>
  <si>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</si>
  <si>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</si>
  <si>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</si>
  <si>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</si>
  <si>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</si>
  <si>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</si>
  <si>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</si>
  <si>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</si>
  <si>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</si>
  <si>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</si>
  <si>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</si>
  <si>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</si>
  <si>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</si>
  <si>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</si>
  <si>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</si>
  <si>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</si>
  <si>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</si>
  <si>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</si>
  <si>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</si>
  <si>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</si>
  <si>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</si>
  <si>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</si>
  <si>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</si>
  <si>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</si>
  <si>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</si>
  <si>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</si>
  <si>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</si>
  <si>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</si>
  <si>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</si>
  <si>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</si>
  <si>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</si>
  <si>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</si>
  <si>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</si>
  <si>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</si>
  <si>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</si>
  <si>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</si>
  <si>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</si>
  <si>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</si>
  <si>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</si>
  <si>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</si>
  <si>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</si>
  <si>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</si>
  <si>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</si>
  <si>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</si>
  <si>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</si>
  <si>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</si>
  <si>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</si>
  <si>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</si>
  <si>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</si>
  <si>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</si>
  <si>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</si>
  <si>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</si>
  <si>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</si>
  <si>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</si>
  <si>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</si>
  <si>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</si>
  <si>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</si>
  <si>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</si>
  <si>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</si>
  <si>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</si>
  <si>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</si>
  <si>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</si>
  <si>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</si>
  <si>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</si>
  <si>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</si>
  <si>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</si>
  <si>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</si>
  <si>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</si>
  <si>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</si>
  <si>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</si>
  <si>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</si>
  <si>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</si>
  <si>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</si>
  <si>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</si>
  <si>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</si>
  <si>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</si>
  <si>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</si>
  <si>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</si>
  <si>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</si>
  <si>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</si>
  <si>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</si>
  <si>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</si>
  <si>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</si>
  <si>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</si>
  <si>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</si>
  <si>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</si>
  <si>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</si>
  <si>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</si>
  <si>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</si>
  <si>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</si>
  <si>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</si>
  <si>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</si>
  <si>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</si>
  <si>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</si>
  <si>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</si>
  <si>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</si>
  <si>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</si>
  <si>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</si>
  <si>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</si>
  <si>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</si>
  <si>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</si>
  <si>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</si>
  <si>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</si>
  <si>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</si>
  <si>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</si>
  <si>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</si>
  <si>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</si>
  <si>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</si>
  <si>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</si>
  <si>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</si>
  <si>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</si>
  <si>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</si>
  <si>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</si>
  <si>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</si>
  <si>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</si>
  <si>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</si>
  <si>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</si>
  <si>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</si>
  <si>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</si>
  <si>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</si>
  <si>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</si>
  <si>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</si>
  <si>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</si>
  <si>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</si>
  <si>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</si>
  <si>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</si>
  <si>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</si>
  <si>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</si>
  <si>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</si>
  <si>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</si>
  <si>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</si>
  <si>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</si>
  <si>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</si>
  <si>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</si>
  <si>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</si>
  <si>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</si>
  <si>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</si>
  <si>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</si>
  <si>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</si>
  <si>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</si>
  <si>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</si>
  <si>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</si>
  <si>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</si>
  <si>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</si>
  <si>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</si>
  <si>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</si>
  <si>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</si>
  <si>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</si>
  <si>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</si>
  <si>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</si>
  <si>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</si>
  <si>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</si>
  <si>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</si>
  <si>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</si>
  <si>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</si>
  <si>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</si>
  <si>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</si>
  <si>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</si>
  <si>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</si>
  <si>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</si>
  <si>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</si>
  <si>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</si>
  <si>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</si>
  <si>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</si>
  <si>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</si>
  <si>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</si>
  <si>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</si>
  <si>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</si>
  <si>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</si>
  <si>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</si>
  <si>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</si>
  <si>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</si>
  <si>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</si>
  <si>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</si>
  <si>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</si>
  <si>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</si>
  <si>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</si>
  <si>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</si>
  <si>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</si>
  <si>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</si>
  <si>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</si>
  <si>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</si>
  <si>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</si>
  <si>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</si>
  <si>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</si>
  <si>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</si>
  <si>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</si>
  <si>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</si>
  <si>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</si>
  <si>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</si>
  <si>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</si>
  <si>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</si>
  <si>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</si>
  <si>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</si>
  <si>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</si>
  <si>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</si>
  <si>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</si>
  <si>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</si>
  <si>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</si>
  <si>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</si>
  <si>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</si>
  <si>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</si>
  <si>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</si>
  <si>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</si>
  <si>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</si>
  <si>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</si>
  <si>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</si>
  <si>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</si>
  <si>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</si>
  <si>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</si>
  <si>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</si>
  <si>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</si>
  <si>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</si>
  <si>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</si>
  <si>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</si>
  <si>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</si>
  <si>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</si>
  <si>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</si>
  <si>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</si>
  <si>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</si>
  <si>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</si>
  <si>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</si>
  <si>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</si>
  <si>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</si>
  <si>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</si>
  <si>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</si>
  <si>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</si>
  <si>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</si>
  <si>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</si>
  <si>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</si>
  <si>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</si>
  <si>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</si>
  <si>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</si>
  <si>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</si>
  <si>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</si>
  <si>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</si>
  <si>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</si>
  <si>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</si>
  <si>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</si>
  <si>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</si>
  <si>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</si>
  <si>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</si>
  <si>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</si>
  <si>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</si>
  <si>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</si>
  <si>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</si>
  <si>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</si>
  <si>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</si>
  <si>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</si>
  <si>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</si>
  <si>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</si>
  <si>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</si>
  <si>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</si>
  <si>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</si>
  <si>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</si>
  <si>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</si>
  <si>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</si>
  <si>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</si>
  <si>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</si>
  <si>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</si>
  <si>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</si>
  <si>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</si>
  <si>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</si>
  <si>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</si>
  <si>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</si>
  <si>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</si>
  <si>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</si>
  <si>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</si>
  <si>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</si>
  <si>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</si>
  <si>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</si>
  <si>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</si>
  <si>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</si>
  <si>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</si>
  <si>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</si>
  <si>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</si>
  <si>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</si>
  <si>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</si>
  <si>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</si>
  <si>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</si>
  <si>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</si>
  <si>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</si>
  <si>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</si>
  <si>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</si>
  <si>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</si>
  <si>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</si>
  <si>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</si>
  <si>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</si>
  <si>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</si>
  <si>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</si>
  <si>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</si>
  <si>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</si>
  <si>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</si>
  <si>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</si>
  <si>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</si>
  <si>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</si>
  <si>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</si>
  <si>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</si>
  <si>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</si>
  <si>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</si>
  <si>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</si>
  <si>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</si>
  <si>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</si>
  <si>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</si>
  <si>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</si>
  <si>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</si>
  <si>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</si>
  <si>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</si>
  <si>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</si>
  <si>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</si>
  <si>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</si>
  <si>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</si>
  <si>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</si>
  <si>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</si>
  <si>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</si>
  <si>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</si>
  <si>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</si>
  <si>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</si>
  <si>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</si>
  <si>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</si>
  <si>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</si>
  <si>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</si>
  <si>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</si>
  <si>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</si>
  <si>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</si>
  <si>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</si>
  <si>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</si>
  <si>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</si>
  <si>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</si>
  <si>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</si>
  <si>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</si>
  <si>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</si>
  <si>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</si>
  <si>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</si>
  <si>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</si>
  <si>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</si>
  <si>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</si>
  <si>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</si>
  <si>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</si>
  <si>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</si>
  <si>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</si>
  <si>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</si>
  <si>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</si>
  <si>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</si>
  <si>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</si>
  <si>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</si>
  <si>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</si>
  <si>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</si>
  <si>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</si>
  <si>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</si>
  <si>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</si>
  <si>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</si>
  <si>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</si>
  <si>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</si>
  <si>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</si>
  <si>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</si>
  <si>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</si>
  <si>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</si>
  <si>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</si>
  <si>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</si>
  <si>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</si>
  <si>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</si>
  <si>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</si>
  <si>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</si>
  <si>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</si>
  <si>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</si>
  <si>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</si>
  <si>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</si>
  <si>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</si>
  <si>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</si>
  <si>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</si>
  <si>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</si>
  <si>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</si>
  <si>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</si>
  <si>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</si>
  <si>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</si>
  <si>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</si>
  <si>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</si>
  <si>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</si>
  <si>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</si>
  <si>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</si>
  <si>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</si>
  <si>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</si>
  <si>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</si>
  <si>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</si>
  <si>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</si>
  <si>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</si>
  <si>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</si>
  <si>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</si>
  <si>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</si>
  <si>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</si>
  <si>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</si>
  <si>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</si>
  <si>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</si>
  <si>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</si>
  <si>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</si>
  <si>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</si>
  <si>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</si>
  <si>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</si>
  <si>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</si>
  <si>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</si>
  <si>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</si>
  <si>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</si>
  <si>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</si>
  <si>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</si>
  <si>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</si>
  <si>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</si>
  <si>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</si>
  <si>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</si>
  <si>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</si>
  <si>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</si>
  <si>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</si>
  <si>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</si>
  <si>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</si>
  <si>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</si>
  <si>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</si>
  <si>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</si>
  <si>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</si>
  <si>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</si>
  <si>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</si>
  <si>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</si>
  <si>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</si>
  <si>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</si>
  <si>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</si>
  <si>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</si>
  <si>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</si>
  <si>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</si>
  <si>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</si>
  <si>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</si>
  <si>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</si>
  <si>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</si>
  <si>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</si>
  <si>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</si>
  <si>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</si>
  <si>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</si>
  <si>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</si>
  <si>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</si>
  <si>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</si>
  <si>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</si>
  <si>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</si>
  <si>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</si>
  <si>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</si>
  <si>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</si>
  <si>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</si>
  <si>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</si>
  <si>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</si>
  <si>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</si>
  <si>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</si>
  <si>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</si>
  <si>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</si>
  <si>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</si>
  <si>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</si>
  <si>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</si>
  <si>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</si>
  <si>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</si>
  <si>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</si>
  <si>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</si>
  <si>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</si>
  <si>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</si>
  <si>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</si>
  <si>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</si>
  <si>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</si>
  <si>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</si>
  <si>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</si>
  <si>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</si>
  <si>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</si>
  <si>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</si>
  <si>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</si>
  <si>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</si>
  <si>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</si>
  <si>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</si>
  <si>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</si>
  <si>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</si>
  <si>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</si>
  <si>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</si>
  <si>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</si>
  <si>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</si>
  <si>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</si>
  <si>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</si>
  <si>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</si>
  <si>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</si>
  <si>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</si>
  <si>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</si>
  <si>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</si>
  <si>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</si>
  <si>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</si>
  <si>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</si>
  <si>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</si>
  <si>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</si>
  <si>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</si>
  <si>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</si>
  <si>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</si>
  <si>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</si>
  <si>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</si>
  <si>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</si>
  <si>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</si>
  <si>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</si>
  <si>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</si>
  <si>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</si>
  <si>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</si>
  <si>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</si>
  <si>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</si>
  <si>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</si>
  <si>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</si>
  <si>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</si>
  <si>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</si>
  <si>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</si>
  <si>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</si>
  <si>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</si>
  <si>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</si>
  <si>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</si>
  <si>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</si>
  <si>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</si>
  <si>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</si>
  <si>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</si>
  <si>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</si>
  <si>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</si>
  <si>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</si>
  <si>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</si>
  <si>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</si>
  <si>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</si>
  <si>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</si>
  <si>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</si>
  <si>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</si>
  <si>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</si>
  <si>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</si>
  <si>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</si>
  <si>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</si>
  <si>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</si>
  <si>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</si>
  <si>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</si>
  <si>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</si>
  <si>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</si>
  <si>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</si>
  <si>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</si>
  <si>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</si>
  <si>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</si>
  <si>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</si>
  <si>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</si>
  <si>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</si>
  <si>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</si>
  <si>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</si>
  <si>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</si>
  <si>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</si>
  <si>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</si>
  <si>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</si>
  <si>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</si>
  <si>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</si>
  <si>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</si>
  <si>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</si>
  <si>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</si>
  <si>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</si>
  <si>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</si>
  <si>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</si>
  <si>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</si>
  <si>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</si>
  <si>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</si>
  <si>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</si>
  <si>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</si>
  <si>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</si>
  <si>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</si>
  <si>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</si>
  <si>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</si>
  <si>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</si>
  <si>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</si>
  <si>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</si>
  <si>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</si>
  <si>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</si>
  <si>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</si>
  <si>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</si>
  <si>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</si>
  <si>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</si>
  <si>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</si>
  <si>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</si>
  <si>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</si>
  <si>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</si>
  <si>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</si>
  <si>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</si>
  <si>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</si>
  <si>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</si>
  <si>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</si>
  <si>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</si>
  <si>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</si>
  <si>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</si>
  <si>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</si>
  <si>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</si>
  <si>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</si>
  <si>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</si>
  <si>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</si>
  <si>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</si>
  <si>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</si>
  <si>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</si>
  <si>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</si>
  <si>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</si>
  <si>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</si>
  <si>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</si>
  <si>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</si>
  <si>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</si>
  <si>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</si>
  <si>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</si>
  <si>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</si>
  <si>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</si>
  <si>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</si>
  <si>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</si>
  <si>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</si>
  <si>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</si>
  <si>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</si>
  <si>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</si>
  <si>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</si>
  <si>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</si>
  <si>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</si>
  <si>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</si>
  <si>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</si>
  <si>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</si>
  <si>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</si>
  <si>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</si>
  <si>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</si>
  <si>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</si>
  <si>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</si>
  <si>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</si>
  <si>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</si>
  <si>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</si>
  <si>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</si>
  <si>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</si>
  <si>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</si>
  <si>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</si>
  <si>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</si>
  <si>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</si>
  <si>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</si>
  <si>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</si>
  <si>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</si>
  <si>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</si>
  <si>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</si>
  <si>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</si>
  <si>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</si>
  <si>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</si>
  <si>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</si>
  <si>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</si>
  <si>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</si>
  <si>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</si>
  <si>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</si>
  <si>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</si>
  <si>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</si>
  <si>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</si>
  <si>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</si>
  <si>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</si>
  <si>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</si>
  <si>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</si>
  <si>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</si>
  <si>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</si>
  <si>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</si>
  <si>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</si>
  <si>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</si>
  <si>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</si>
  <si>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</si>
  <si>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</si>
  <si>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</si>
  <si>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</si>
  <si>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</si>
  <si>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</si>
  <si>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</si>
  <si>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</si>
  <si>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</si>
  <si>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</si>
  <si>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</si>
  <si>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</si>
  <si>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</si>
  <si>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</si>
  <si>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</si>
  <si>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</si>
  <si>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</si>
  <si>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</si>
  <si>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</si>
  <si>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</si>
  <si>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</si>
  <si>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</si>
  <si>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</si>
  <si>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</si>
  <si>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</si>
  <si>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</si>
  <si>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</si>
  <si>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</si>
  <si>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</si>
  <si>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</si>
  <si>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</si>
  <si>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</si>
  <si>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</si>
  <si>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</si>
  <si>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</si>
  <si>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</si>
  <si>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</si>
  <si>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</si>
  <si>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</si>
  <si>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</si>
  <si>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</si>
  <si>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</si>
  <si>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</si>
  <si>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</si>
  <si>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</si>
  <si>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</si>
  <si>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</si>
  <si>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</si>
  <si>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</si>
  <si>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</si>
  <si>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</si>
  <si>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</si>
  <si>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</si>
  <si>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</si>
  <si>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</si>
  <si>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</si>
  <si>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</si>
  <si>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</si>
  <si>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</si>
  <si>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</si>
  <si>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</si>
  <si>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</si>
  <si>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</si>
  <si>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</si>
  <si>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</si>
  <si>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</si>
  <si>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</si>
  <si>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</si>
  <si>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</si>
  <si>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</si>
  <si>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</si>
  <si>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</si>
  <si>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</si>
  <si>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</si>
  <si>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</si>
  <si>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</si>
  <si>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</si>
  <si>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</si>
  <si>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</si>
  <si>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</si>
  <si>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</si>
  <si>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</si>
  <si>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</si>
  <si>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</si>
  <si>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</si>
  <si>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</si>
  <si>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</si>
  <si>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</si>
  <si>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</si>
  <si>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</si>
  <si>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</si>
  <si>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</si>
  <si>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</si>
  <si>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</si>
  <si>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</si>
  <si>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</si>
  <si>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</si>
  <si>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</si>
  <si>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</si>
  <si>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</si>
  <si>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</si>
  <si>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</si>
  <si>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</si>
  <si>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</si>
  <si>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</si>
  <si>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</si>
  <si>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</si>
  <si>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</si>
  <si>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</si>
  <si>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</si>
  <si>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</si>
  <si>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</si>
  <si>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</si>
  <si>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</si>
  <si>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</si>
  <si>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</si>
  <si>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</si>
  <si>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</si>
  <si>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</si>
  <si>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</si>
  <si>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</si>
  <si>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</si>
  <si>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</si>
  <si>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</si>
  <si>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</si>
  <si>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</si>
  <si>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</si>
  <si>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</si>
  <si>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</si>
  <si>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</si>
  <si>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</si>
  <si>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</si>
  <si>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</si>
  <si>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</si>
  <si>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</si>
  <si>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</si>
  <si>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</si>
  <si>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</si>
  <si>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</si>
  <si>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</si>
  <si>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</si>
  <si>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</si>
  <si>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</si>
  <si>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</si>
  <si>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</si>
  <si>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</si>
  <si>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</si>
  <si>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</si>
  <si>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</si>
  <si>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</si>
  <si>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</si>
  <si>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</si>
  <si>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</si>
  <si>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</si>
  <si>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</si>
  <si>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</si>
  <si>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</si>
  <si>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</si>
  <si>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</si>
  <si>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</si>
  <si>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</si>
  <si>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</si>
  <si>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</si>
  <si>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</si>
  <si>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</si>
  <si>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</si>
  <si>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</si>
  <si>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</si>
  <si>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</si>
  <si>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</si>
  <si>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</si>
  <si>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</si>
  <si>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</si>
  <si>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</si>
  <si>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</si>
  <si>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</si>
  <si>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</si>
  <si>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</si>
  <si>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</si>
  <si>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</si>
  <si>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</si>
  <si>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</si>
  <si>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</si>
  <si>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</si>
  <si>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</si>
  <si>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</si>
  <si>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</si>
  <si>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</si>
  <si>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</si>
  <si>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</si>
  <si>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</si>
  <si>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</si>
  <si>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</si>
  <si>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</si>
  <si>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</si>
  <si>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</si>
  <si>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</si>
  <si>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</si>
  <si>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</si>
  <si>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</si>
  <si>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</si>
  <si>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</si>
  <si>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</si>
  <si>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</si>
  <si>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</si>
  <si>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</si>
  <si>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</si>
  <si>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</si>
  <si>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</si>
  <si>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</si>
  <si>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</si>
  <si>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</si>
  <si>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</si>
  <si>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</si>
  <si>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</si>
  <si>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</si>
  <si>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</si>
  <si>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</si>
  <si>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</si>
  <si>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</si>
  <si>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</si>
  <si>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</si>
  <si>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</si>
  <si>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</si>
  <si>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</si>
  <si>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</si>
  <si>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</si>
  <si>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</si>
  <si>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</si>
  <si>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</si>
  <si>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</si>
  <si>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</si>
  <si>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</si>
  <si>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</si>
  <si>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</si>
  <si>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</si>
  <si>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</si>
  <si>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</si>
  <si>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</si>
  <si>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</si>
  <si>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</si>
  <si>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</si>
  <si>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</si>
  <si>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</si>
  <si>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</si>
  <si>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</si>
  <si>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</si>
  <si>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</si>
  <si>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</si>
  <si>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</si>
  <si>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</si>
  <si>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</si>
  <si>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</si>
  <si>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</si>
  <si>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</si>
  <si>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</si>
  <si>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</si>
  <si>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</si>
  <si>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</si>
  <si>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</si>
  <si>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</si>
  <si>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</si>
  <si>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</si>
  <si>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</si>
  <si>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</si>
  <si>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</si>
  <si>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</si>
  <si>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</si>
  <si>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</si>
  <si>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</si>
  <si>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</si>
  <si>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</si>
  <si>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</si>
  <si>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</si>
  <si>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</si>
  <si>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</si>
  <si>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</si>
  <si>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</si>
  <si>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</si>
  <si>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</si>
  <si>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</si>
  <si>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</si>
  <si>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</si>
  <si>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</si>
  <si>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</si>
  <si>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</si>
  <si>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</si>
  <si>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</si>
  <si>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</si>
  <si>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</si>
  <si>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</si>
  <si>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</si>
  <si>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</si>
  <si>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</si>
  <si>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</si>
  <si>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</si>
  <si>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</si>
  <si>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</si>
  <si>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</si>
  <si>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</si>
  <si>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</si>
  <si>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</si>
  <si>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</si>
  <si>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</si>
  <si>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</si>
  <si>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</si>
  <si>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</si>
  <si>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</si>
  <si>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</si>
  <si>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</si>
  <si>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</si>
  <si>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</si>
  <si>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</si>
  <si>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</si>
  <si>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</si>
  <si>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</si>
  <si>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</si>
  <si>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</si>
  <si>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</si>
  <si>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</si>
  <si>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</si>
  <si>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</si>
  <si>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</si>
  <si>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</si>
  <si>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</si>
  <si>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</si>
  <si>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</si>
  <si>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</si>
  <si>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</si>
  <si>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</si>
  <si>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</si>
  <si>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</si>
  <si>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</si>
  <si>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</si>
  <si>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</si>
  <si>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</si>
  <si>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</si>
  <si>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</si>
  <si>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</si>
  <si>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</si>
  <si>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</si>
  <si>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</si>
  <si>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</si>
  <si>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</si>
  <si>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</si>
  <si>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</si>
  <si>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</si>
  <si>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</si>
  <si>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</si>
  <si>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</si>
  <si>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</si>
  <si>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</si>
  <si>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</si>
  <si>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</si>
  <si>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</si>
  <si>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</si>
  <si>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</si>
  <si>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</si>
  <si>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</si>
  <si>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</si>
  <si>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</si>
  <si>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</si>
  <si>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</si>
  <si>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</si>
  <si>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</si>
  <si>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</si>
  <si>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</si>
  <si>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</si>
  <si>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</si>
  <si>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</si>
  <si>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</si>
  <si>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</si>
  <si>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</si>
  <si>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</si>
  <si>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</si>
  <si>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</si>
  <si>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</si>
  <si>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</si>
  <si>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</si>
  <si>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</si>
  <si>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</si>
  <si>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</si>
  <si>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</si>
  <si>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</si>
  <si>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</si>
  <si>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</si>
  <si>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</si>
  <si>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</si>
  <si>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</si>
  <si>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</si>
  <si>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</si>
  <si>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</si>
  <si>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</si>
  <si>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</si>
  <si>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</si>
  <si>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</si>
  <si>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</si>
  <si>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</si>
  <si>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</si>
  <si>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</si>
  <si>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</si>
  <si>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</si>
  <si>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</si>
  <si>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</si>
  <si>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</si>
  <si>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</si>
  <si>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</si>
  <si>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</si>
  <si>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</si>
  <si>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</si>
  <si>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</si>
  <si>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</si>
  <si>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</si>
  <si>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</si>
  <si>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</si>
  <si>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</si>
  <si>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</si>
  <si>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</si>
  <si>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</si>
  <si>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</si>
  <si>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</si>
  <si>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</si>
  <si>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</si>
  <si>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</si>
  <si>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</si>
  <si>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</si>
  <si>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</si>
  <si>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</si>
  <si>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</si>
  <si>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</si>
  <si>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</si>
  <si>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</si>
  <si>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</si>
  <si>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</si>
  <si>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</si>
  <si>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</si>
  <si>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</si>
  <si>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</si>
  <si>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</si>
  <si>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</si>
  <si>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</si>
  <si>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</si>
  <si>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</si>
  <si>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</si>
  <si>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</si>
  <si>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</si>
  <si>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</si>
  <si>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</si>
  <si>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</si>
  <si>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</si>
  <si>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</si>
  <si>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</si>
  <si>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</si>
  <si>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</si>
  <si>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</si>
  <si>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</si>
  <si>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</si>
  <si>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</si>
  <si>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</si>
  <si>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</si>
  <si>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</si>
  <si>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</si>
  <si>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</si>
  <si>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</si>
  <si>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</si>
  <si>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</si>
  <si>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</si>
  <si>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</si>
  <si>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</si>
  <si>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</si>
  <si>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</si>
  <si>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</si>
  <si>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</si>
  <si>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</si>
  <si>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</si>
  <si>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</si>
  <si>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</si>
  <si>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</si>
  <si>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</si>
  <si>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</si>
  <si>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</si>
  <si>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</si>
  <si>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</si>
  <si>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</si>
  <si>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</si>
  <si>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</si>
  <si>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</si>
  <si>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</si>
  <si>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</si>
  <si>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</si>
  <si>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</si>
  <si>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</si>
  <si>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</si>
  <si>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</si>
  <si>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</si>
  <si>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</si>
  <si>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</si>
  <si>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</si>
  <si>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</si>
  <si>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</si>
  <si>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</si>
  <si>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</si>
  <si>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</si>
  <si>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</si>
  <si>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</si>
  <si>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</si>
  <si>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</si>
  <si>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</si>
  <si>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</si>
  <si>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</si>
  <si>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</si>
  <si>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</si>
  <si>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</si>
  <si>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</si>
  <si>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</si>
  <si>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</si>
  <si>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</si>
  <si>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</si>
  <si>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</si>
  <si>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</si>
  <si>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</si>
  <si>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</si>
  <si>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</si>
  <si>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</si>
  <si>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</si>
  <si>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</si>
  <si>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</si>
  <si>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</si>
  <si>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</si>
  <si>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</si>
  <si>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</si>
  <si>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</si>
  <si>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</si>
  <si>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</si>
  <si>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</si>
  <si>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</si>
  <si>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</si>
  <si>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</si>
  <si>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</si>
  <si>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</si>
  <si>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</si>
  <si>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</si>
  <si>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</si>
  <si>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</si>
  <si>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</si>
  <si>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</si>
  <si>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</si>
  <si>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</si>
  <si>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</si>
  <si>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</si>
  <si>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</si>
  <si>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</si>
  <si>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</si>
  <si>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</si>
  <si>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</si>
  <si>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</si>
  <si>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</si>
  <si>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</si>
  <si>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</si>
  <si>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</si>
  <si>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</si>
  <si>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</si>
  <si>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</si>
  <si>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</si>
  <si>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</si>
  <si>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</si>
  <si>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</si>
  <si>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</si>
  <si>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</si>
  <si>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</si>
  <si>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</si>
  <si>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</si>
  <si>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</si>
  <si>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</si>
  <si>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</si>
  <si>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</si>
  <si>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</si>
  <si>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</si>
  <si>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</si>
  <si>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</si>
  <si>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</si>
  <si>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</si>
  <si>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</si>
  <si>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</si>
  <si>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</si>
  <si>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</si>
  <si>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</si>
  <si>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</si>
  <si>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</si>
  <si>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</si>
  <si>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</si>
  <si>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</si>
  <si>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</si>
  <si>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</si>
  <si>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</si>
  <si>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</si>
  <si>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</si>
  <si>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</si>
  <si>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</si>
  <si>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</si>
  <si>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</si>
  <si>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</si>
  <si>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</si>
  <si>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</si>
  <si>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</si>
  <si>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</si>
  <si>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</si>
  <si>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</si>
  <si>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</si>
  <si>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</si>
  <si>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</si>
  <si>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</si>
  <si>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</si>
  <si>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</si>
  <si>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</si>
  <si>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</si>
  <si>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</si>
  <si>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</si>
  <si>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</si>
  <si>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</si>
  <si>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</si>
  <si>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</si>
  <si>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</si>
  <si>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</si>
  <si>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</si>
  <si>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</si>
  <si>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</si>
  <si>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</si>
  <si>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</si>
  <si>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</si>
  <si>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</si>
  <si>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</si>
  <si>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</si>
  <si>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</si>
  <si>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</si>
  <si>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</si>
  <si>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</si>
  <si>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</si>
  <si>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</si>
  <si>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</si>
  <si>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</si>
  <si>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</si>
  <si>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</si>
  <si>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</si>
  <si>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</si>
  <si>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</si>
  <si>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</si>
  <si>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</si>
  <si>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</si>
  <si>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</si>
  <si>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</si>
  <si>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</si>
  <si>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</si>
  <si>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</si>
  <si>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</si>
  <si>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</si>
  <si>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</si>
  <si>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</si>
  <si>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</si>
  <si>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</si>
  <si>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</si>
  <si>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</si>
  <si>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</si>
  <si>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</si>
  <si>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</si>
  <si>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</si>
  <si>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</si>
  <si>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</si>
  <si>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</si>
  <si>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</si>
  <si>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</si>
  <si>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</si>
  <si>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</si>
  <si>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</si>
  <si>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</si>
  <si>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</si>
  <si>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</si>
  <si>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</si>
  <si>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</si>
  <si>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</si>
  <si>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</si>
  <si>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</si>
  <si>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</si>
  <si>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</si>
  <si>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</si>
  <si>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</si>
  <si>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</si>
  <si>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</si>
  <si>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</si>
  <si>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</si>
  <si>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</si>
  <si>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</si>
  <si>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</si>
  <si>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</si>
  <si>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</si>
  <si>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</si>
  <si>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</si>
  <si>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</si>
  <si>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</si>
  <si>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</si>
  <si>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</si>
  <si>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</si>
  <si>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</si>
  <si>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</si>
  <si>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</si>
  <si>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</si>
  <si>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</si>
  <si>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</si>
  <si>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</si>
  <si>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</si>
  <si>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</si>
  <si>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</si>
  <si>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</si>
  <si>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</si>
  <si>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</si>
  <si>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</si>
  <si>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</si>
  <si>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</si>
  <si>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</si>
  <si>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</si>
  <si>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</si>
  <si>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</si>
  <si>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</si>
  <si>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</si>
  <si>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</si>
  <si>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</si>
  <si>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</si>
  <si>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</si>
  <si>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</si>
  <si>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</si>
  <si>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</si>
  <si>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</si>
  <si>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</si>
  <si>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</si>
  <si>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</si>
  <si>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</si>
  <si>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</si>
  <si>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</si>
  <si>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</si>
  <si>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</si>
  <si>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</si>
  <si>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</si>
  <si>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</si>
  <si>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</si>
  <si>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</si>
  <si>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</si>
  <si>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</si>
  <si>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</si>
  <si>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</si>
  <si>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</si>
  <si>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</si>
  <si>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</si>
  <si>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</si>
  <si>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</si>
  <si>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</si>
  <si>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</si>
  <si>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</si>
  <si>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</si>
  <si>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</si>
  <si>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</si>
  <si>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</si>
  <si>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</si>
  <si>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</si>
  <si>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</si>
  <si>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</si>
  <si>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</si>
  <si>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</si>
  <si>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</si>
  <si>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</si>
  <si>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</si>
  <si>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</si>
  <si>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</si>
  <si>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</si>
  <si>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</si>
  <si>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</si>
  <si>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</si>
  <si>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</si>
  <si>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</si>
  <si>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</si>
  <si>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</si>
  <si>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</si>
  <si>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</si>
  <si>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</si>
  <si>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</si>
  <si>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</si>
  <si>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</si>
  <si>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</si>
  <si>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</si>
  <si>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</si>
  <si>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</si>
  <si>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</si>
  <si>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</si>
  <si>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</si>
  <si>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</si>
  <si>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</si>
  <si>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</si>
  <si>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</si>
  <si>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</si>
  <si>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</si>
  <si>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</si>
  <si>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</si>
  <si>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</si>
  <si>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</si>
  <si>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</si>
  <si>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</si>
  <si>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</si>
  <si>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</si>
  <si>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</si>
  <si>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</si>
  <si>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</si>
  <si>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</si>
  <si>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</si>
  <si>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</si>
  <si>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</si>
  <si>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</si>
  <si>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</si>
  <si>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</si>
  <si>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</si>
  <si>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</si>
  <si>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</si>
  <si>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</si>
  <si>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</si>
  <si>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</si>
  <si>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</si>
  <si>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</si>
  <si>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</si>
  <si>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</si>
  <si>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</si>
  <si>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</si>
  <si>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</si>
  <si>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</si>
  <si>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</si>
  <si>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</si>
  <si>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</si>
  <si>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</si>
  <si>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</si>
  <si>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</si>
  <si>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</si>
  <si>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</si>
  <si>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</si>
  <si>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</si>
  <si>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</si>
  <si>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</si>
  <si>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</si>
  <si>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</si>
  <si>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</si>
  <si>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</si>
  <si>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</si>
  <si>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</si>
  <si>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</si>
  <si>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</si>
  <si>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</si>
  <si>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</si>
  <si>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</si>
  <si>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</si>
  <si>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</si>
  <si>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</si>
  <si>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</si>
  <si>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</si>
  <si>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</si>
  <si>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</si>
  <si>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</si>
  <si>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</si>
  <si>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</si>
  <si>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</si>
  <si>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</si>
  <si>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</si>
  <si>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</si>
  <si>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</si>
  <si>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</si>
  <si>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</si>
  <si>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</si>
  <si>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</si>
  <si>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</si>
  <si>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</si>
  <si>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</si>
  <si>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</si>
  <si>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</si>
  <si>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</si>
  <si>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</si>
  <si>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</si>
  <si>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</si>
  <si>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</si>
  <si>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</si>
  <si>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</si>
  <si>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</si>
  <si>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</si>
  <si>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</si>
  <si>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</si>
  <si>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</si>
  <si>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</si>
  <si>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</si>
  <si>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</si>
  <si>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</si>
  <si>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</si>
  <si>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</si>
  <si>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</si>
  <si>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</si>
  <si>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</si>
  <si>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</si>
  <si>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</si>
  <si>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</si>
  <si>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</si>
  <si>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</si>
  <si>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</si>
  <si>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</si>
  <si>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</si>
  <si>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</si>
  <si>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</si>
  <si>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</si>
  <si>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</si>
  <si>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</si>
  <si>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</si>
  <si>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</si>
  <si>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</si>
  <si>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</si>
  <si>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</si>
  <si>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</si>
  <si>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</si>
  <si>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</si>
  <si>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</si>
  <si>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</si>
  <si>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</si>
  <si>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</si>
  <si>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</si>
  <si>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</si>
  <si>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</si>
  <si>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</si>
  <si>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</si>
  <si>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</si>
  <si>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</si>
  <si>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</si>
  <si>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</si>
  <si>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</si>
  <si>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</si>
  <si>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</si>
  <si>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</si>
  <si>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</si>
  <si>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</si>
  <si>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</si>
  <si>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</si>
  <si>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</si>
  <si>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</si>
  <si>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</si>
  <si>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</si>
  <si>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</si>
  <si>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</si>
  <si>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</si>
  <si>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</si>
  <si>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</si>
  <si>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</si>
  <si>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</si>
  <si>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</si>
  <si>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</si>
  <si>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</si>
  <si>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</si>
  <si>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</si>
  <si>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</si>
  <si>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</si>
  <si>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</si>
  <si>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</si>
  <si>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</si>
  <si>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</si>
  <si>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</si>
  <si>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</si>
  <si>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</si>
  <si>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</si>
  <si>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</si>
  <si>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</si>
  <si>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</si>
  <si>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</si>
  <si>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</si>
  <si>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</si>
  <si>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</si>
  <si>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</si>
  <si>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</si>
  <si>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</si>
  <si>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</si>
  <si>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</si>
  <si>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</si>
  <si>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</si>
  <si>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</si>
  <si>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</si>
  <si>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</si>
  <si>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</si>
  <si>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</si>
  <si>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</si>
  <si>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</si>
  <si>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</si>
  <si>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</si>
  <si>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</si>
  <si>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</si>
  <si>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</si>
  <si>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</si>
  <si>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</si>
  <si>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</si>
  <si>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</si>
  <si>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</si>
  <si>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</si>
  <si>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</si>
  <si>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</si>
  <si>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</si>
  <si>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</si>
  <si>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</si>
  <si>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</si>
  <si>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</si>
  <si>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</si>
  <si>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</si>
  <si>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</si>
  <si>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</si>
  <si>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</si>
  <si>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</si>
  <si>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</si>
  <si>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</si>
  <si>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</si>
  <si>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</si>
  <si>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</si>
  <si>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</si>
  <si>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</si>
  <si>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</si>
  <si>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</si>
  <si>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</si>
  <si>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</si>
  <si>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</si>
  <si>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</si>
  <si>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</si>
  <si>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</si>
  <si>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</si>
  <si>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</si>
  <si>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</si>
  <si>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</si>
  <si>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</si>
  <si>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</si>
  <si>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</si>
  <si>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</si>
  <si>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</si>
  <si>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</si>
  <si>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</si>
  <si>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</si>
  <si>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</si>
  <si>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</si>
  <si>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</si>
  <si>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</si>
  <si>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</si>
  <si>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</si>
  <si>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</si>
  <si>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</si>
  <si>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</si>
  <si>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</si>
  <si>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</si>
  <si>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</si>
  <si>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</si>
  <si>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</si>
  <si>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</si>
  <si>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</si>
  <si>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</si>
  <si>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</si>
  <si>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</si>
  <si>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</si>
  <si>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</si>
  <si>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</si>
  <si>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</si>
  <si>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</si>
  <si>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</si>
  <si>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</si>
  <si>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</si>
  <si>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</si>
  <si>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</si>
  <si>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</si>
  <si>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</si>
  <si>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</si>
  <si>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</si>
  <si>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</si>
  <si>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</si>
  <si>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</si>
  <si>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</si>
  <si>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</si>
  <si>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</si>
  <si>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</si>
  <si>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</si>
  <si>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</si>
  <si>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</si>
  <si>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</si>
  <si>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</si>
  <si>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</si>
  <si>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</si>
  <si>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</si>
  <si>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</si>
  <si>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</si>
  <si>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</si>
  <si>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</si>
  <si>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</si>
  <si>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</si>
  <si>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</si>
  <si>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</si>
  <si>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</si>
  <si>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</si>
  <si>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</si>
  <si>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</si>
  <si>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</si>
  <si>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</si>
  <si>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</si>
  <si>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</si>
  <si>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</si>
  <si>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</si>
  <si>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</si>
  <si>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</si>
  <si>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</si>
  <si>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</si>
  <si>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</si>
  <si>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</si>
  <si>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</si>
  <si>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</si>
  <si>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</si>
  <si>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</si>
  <si>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</si>
  <si>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</si>
  <si>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</si>
  <si>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</si>
  <si>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</si>
  <si>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</si>
  <si>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</si>
  <si>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</si>
  <si>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</si>
  <si>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</si>
  <si>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</si>
  <si>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</si>
  <si>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</si>
  <si>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</si>
  <si>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</si>
  <si>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</si>
  <si>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</si>
  <si>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</si>
  <si>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</si>
  <si>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</si>
  <si>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</si>
  <si>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</si>
  <si>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</si>
  <si>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</si>
  <si>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</si>
  <si>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</si>
  <si>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</si>
  <si>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</si>
  <si>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</si>
  <si>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</si>
  <si>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</si>
  <si>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</si>
  <si>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</si>
  <si>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</si>
  <si>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</si>
  <si>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</si>
  <si>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</si>
  <si>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</si>
  <si>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</si>
  <si>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</si>
  <si>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</si>
  <si>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</si>
  <si>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</si>
  <si>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</si>
  <si>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</si>
  <si>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</si>
  <si>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</si>
  <si>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</si>
  <si>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</si>
  <si>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</si>
  <si>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</si>
  <si>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</si>
  <si>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</si>
  <si>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</si>
  <si>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</si>
  <si>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</si>
  <si>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</si>
  <si>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</si>
  <si>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</si>
  <si>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</si>
  <si>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</si>
  <si>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</si>
  <si>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</si>
  <si>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</si>
  <si>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</si>
  <si>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</si>
  <si>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</si>
  <si>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</si>
  <si>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</si>
  <si>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</si>
  <si>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</si>
  <si>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</si>
  <si>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</si>
  <si>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</si>
  <si>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</si>
  <si>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</si>
  <si>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</si>
  <si>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</si>
  <si>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</si>
  <si>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</si>
  <si>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</si>
  <si>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</si>
  <si>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</si>
  <si>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</si>
  <si>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</si>
  <si>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</si>
  <si>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</si>
  <si>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</si>
  <si>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</si>
  <si>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</si>
  <si>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</si>
  <si>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</si>
  <si>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</si>
  <si>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</si>
  <si>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</si>
  <si>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</si>
  <si>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</si>
  <si>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</si>
  <si>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</si>
  <si>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</si>
  <si>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</si>
  <si>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</si>
  <si>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</si>
  <si>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</si>
  <si>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</si>
  <si>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</si>
  <si>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</si>
  <si>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</si>
  <si>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</si>
  <si>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</si>
  <si>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</si>
  <si>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</si>
  <si>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</si>
  <si>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</si>
  <si>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</si>
  <si>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</si>
  <si>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</si>
  <si>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</si>
  <si>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</si>
  <si>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</si>
  <si>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</si>
  <si>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</si>
  <si>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</si>
  <si>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</si>
  <si>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</si>
  <si>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</si>
  <si>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</si>
  <si>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</si>
  <si>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</si>
  <si>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</si>
  <si>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</si>
  <si>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</si>
  <si>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</si>
  <si>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</si>
  <si>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</si>
  <si>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</si>
  <si>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</si>
  <si>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</si>
  <si>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</si>
  <si>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</si>
  <si>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</si>
  <si>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</si>
  <si>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</si>
  <si>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</si>
  <si>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</si>
  <si>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</si>
  <si>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</si>
  <si>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</si>
  <si>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</si>
  <si>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</si>
  <si>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</si>
  <si>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</si>
  <si>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</si>
  <si>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</si>
  <si>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</si>
  <si>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</si>
  <si>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</si>
  <si>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</si>
  <si>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</si>
  <si>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</si>
  <si>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</si>
  <si>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</si>
  <si>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</si>
  <si>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</si>
  <si>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</si>
  <si>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</si>
  <si>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</si>
  <si>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</si>
  <si>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</si>
  <si>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</si>
  <si>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</si>
  <si>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</si>
  <si>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</si>
  <si>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</si>
  <si>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</si>
  <si>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</si>
  <si>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</si>
  <si>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</si>
  <si>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</si>
  <si>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</si>
  <si>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</si>
  <si>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</si>
  <si>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</si>
  <si>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</si>
  <si>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</si>
  <si>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</si>
  <si>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</si>
  <si>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</si>
  <si>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</si>
  <si>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</si>
  <si>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</si>
  <si>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</si>
  <si>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</si>
  <si>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</si>
  <si>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</si>
  <si>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</si>
  <si>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</si>
  <si>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</si>
  <si>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</si>
  <si>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</si>
  <si>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</si>
  <si>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</si>
  <si>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</si>
  <si>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</si>
  <si>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</si>
  <si>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</si>
  <si>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</si>
  <si>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</si>
  <si>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</si>
  <si>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</si>
  <si>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</si>
  <si>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</si>
  <si>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</si>
  <si>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</si>
  <si>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</si>
  <si>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</si>
  <si>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</si>
  <si>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</si>
  <si>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</si>
  <si>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</si>
  <si>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</si>
  <si>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</si>
  <si>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</si>
  <si>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</si>
  <si>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</si>
  <si>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</si>
  <si>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</si>
  <si>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</si>
  <si>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</si>
  <si>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</si>
  <si>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</si>
  <si>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</si>
  <si>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</si>
  <si>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</si>
  <si>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</si>
  <si>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</si>
  <si>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</si>
  <si>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</si>
  <si>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</si>
  <si>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</si>
  <si>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</si>
  <si>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</si>
  <si>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</si>
  <si>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</si>
  <si>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</si>
  <si>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</si>
  <si>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</si>
  <si>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</si>
  <si>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</si>
  <si>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</si>
  <si>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</si>
  <si>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</si>
  <si>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</si>
  <si>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</si>
  <si>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</si>
  <si>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</si>
  <si>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</si>
  <si>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</si>
  <si>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</si>
  <si>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</si>
  <si>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</si>
  <si>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</si>
  <si>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</si>
  <si>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</si>
  <si>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</si>
  <si>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</si>
  <si>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</si>
  <si>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</si>
  <si>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</si>
  <si>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</si>
  <si>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</si>
  <si>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</si>
  <si>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</si>
  <si>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</si>
  <si>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</si>
  <si>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</si>
  <si>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</si>
  <si>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</si>
  <si>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</si>
  <si>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</si>
  <si>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</si>
  <si>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</si>
  <si>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</si>
  <si>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</si>
  <si>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</si>
  <si>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</si>
  <si>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</si>
  <si>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</si>
  <si>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</si>
  <si>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</si>
  <si>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</si>
  <si>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</si>
  <si>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</si>
  <si>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</si>
  <si>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</si>
  <si>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</si>
  <si>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</si>
  <si>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</si>
  <si>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</si>
  <si>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</si>
  <si>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</si>
  <si>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</si>
  <si>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</si>
  <si>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</si>
  <si>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</si>
  <si>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</si>
  <si>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</si>
  <si>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</si>
  <si>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</si>
  <si>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</si>
  <si>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</si>
  <si>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</si>
  <si>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</si>
  <si>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</si>
  <si>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</si>
  <si>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</si>
  <si>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</si>
  <si>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</si>
  <si>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</si>
  <si>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</si>
  <si>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</si>
  <si>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</si>
  <si>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</si>
  <si>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</si>
  <si>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</si>
  <si>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</si>
  <si>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</si>
  <si>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</si>
  <si>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</si>
  <si>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</si>
  <si>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</si>
  <si>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</si>
  <si>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</si>
  <si>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</si>
  <si>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</si>
  <si>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</si>
  <si>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</si>
  <si>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</si>
  <si>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</si>
  <si>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</si>
  <si>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</si>
  <si>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</si>
  <si>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</si>
  <si>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</si>
  <si>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</si>
  <si>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</si>
  <si>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</si>
  <si>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</si>
  <si>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</si>
  <si>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</si>
  <si>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</si>
  <si>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</si>
  <si>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</si>
  <si>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</si>
  <si>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</si>
  <si>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</si>
  <si>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</si>
  <si>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</si>
  <si>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</si>
  <si>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</si>
  <si>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</si>
  <si>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</si>
  <si>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</si>
  <si>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</si>
  <si>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</si>
  <si>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</si>
  <si>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</si>
  <si>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</si>
  <si>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</si>
  <si>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</si>
  <si>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</si>
  <si>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</si>
  <si>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</si>
  <si>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</si>
  <si>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</si>
  <si>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</si>
  <si>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</si>
  <si>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</si>
  <si>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</si>
  <si>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</si>
  <si>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</si>
  <si>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</si>
  <si>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</si>
  <si>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</si>
  <si>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</si>
  <si>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</si>
  <si>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</si>
  <si>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</si>
  <si>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</si>
  <si>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</si>
  <si>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</si>
  <si>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</si>
  <si>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</si>
  <si>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</si>
  <si>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</si>
  <si>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</si>
  <si>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</si>
  <si>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</si>
  <si>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</si>
  <si>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</si>
  <si>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</si>
  <si>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</si>
  <si>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</si>
  <si>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</si>
  <si>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</si>
  <si>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</si>
  <si>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</si>
  <si>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</si>
  <si>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</si>
  <si>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</si>
  <si>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</si>
  <si>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</si>
  <si>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</si>
  <si>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</si>
  <si>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</si>
  <si>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</si>
  <si>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</si>
  <si>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</si>
  <si>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</si>
  <si>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</si>
  <si>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</si>
  <si>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</si>
  <si>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</si>
  <si>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</si>
  <si>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</si>
  <si>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</si>
  <si>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</si>
  <si>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</si>
  <si>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</si>
  <si>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</si>
  <si>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</si>
  <si>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</si>
  <si>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</si>
  <si>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</si>
  <si>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</si>
  <si>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</si>
  <si>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</si>
  <si>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</si>
  <si>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</si>
  <si>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</si>
  <si>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</si>
  <si>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</si>
  <si>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</si>
  <si>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</si>
  <si>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</si>
  <si>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</si>
  <si>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</si>
  <si>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</si>
  <si>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</si>
  <si>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</si>
  <si>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</si>
  <si>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</si>
  <si>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</si>
  <si>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</si>
  <si>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</si>
  <si>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</si>
  <si>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</si>
  <si>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</si>
  <si>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</si>
  <si>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</si>
  <si>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</si>
  <si>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</si>
  <si>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</si>
  <si>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</si>
  <si>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</si>
  <si>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</si>
  <si>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</si>
  <si>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</si>
  <si>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</si>
  <si>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</si>
  <si>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</si>
  <si>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</si>
  <si>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</si>
  <si>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</si>
  <si>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</si>
  <si>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</si>
  <si>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</si>
  <si>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</si>
  <si>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</si>
  <si>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</si>
  <si>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</si>
  <si>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</si>
  <si>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</si>
  <si>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</si>
  <si>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</si>
  <si>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</si>
  <si>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</si>
  <si>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</si>
  <si>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</si>
  <si>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</si>
  <si>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</si>
  <si>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</si>
  <si>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</si>
  <si>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</si>
  <si>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</si>
  <si>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</si>
  <si>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</si>
  <si>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</si>
  <si>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</si>
  <si>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</si>
  <si>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</si>
  <si>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</si>
  <si>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</si>
  <si>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</si>
  <si>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</si>
  <si>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</si>
  <si>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</si>
  <si>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</si>
  <si>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</si>
  <si>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</si>
  <si>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</si>
  <si>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</si>
  <si>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</si>
  <si>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</si>
  <si>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</si>
  <si>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</si>
  <si>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</si>
  <si>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</si>
  <si>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</si>
  <si>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</si>
  <si>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</si>
  <si>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</si>
  <si>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</si>
  <si>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</si>
  <si>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</si>
  <si>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</si>
  <si>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</si>
  <si>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</si>
  <si>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</si>
  <si>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</si>
  <si>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</si>
  <si>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</si>
  <si>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</si>
  <si>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</si>
  <si>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</si>
  <si>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</si>
  <si>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</si>
  <si>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</si>
  <si>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</si>
  <si>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</si>
  <si>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</si>
  <si>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</si>
  <si>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</si>
  <si>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</si>
  <si>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</si>
  <si>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</si>
  <si>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</si>
  <si>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</si>
  <si>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</si>
  <si>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</si>
  <si>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</si>
  <si>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</si>
  <si>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</si>
  <si>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</si>
  <si>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</si>
  <si>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</si>
  <si>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</si>
  <si>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</si>
  <si>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</si>
  <si>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</si>
  <si>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</si>
  <si>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</si>
  <si>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</si>
  <si>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</si>
  <si>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</si>
  <si>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</si>
  <si>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</si>
  <si>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</si>
  <si>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</si>
  <si>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</si>
  <si>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</si>
  <si>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</si>
  <si>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</si>
  <si>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</si>
  <si>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</si>
  <si>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</si>
  <si>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</si>
  <si>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</si>
  <si>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</si>
  <si>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</si>
  <si>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</si>
  <si>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</si>
  <si>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</si>
  <si>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</si>
  <si>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</si>
  <si>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</si>
  <si>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</si>
  <si>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</si>
  <si>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</si>
  <si>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</si>
  <si>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</si>
  <si>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</si>
  <si>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</si>
  <si>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</si>
  <si>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</si>
  <si>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</si>
  <si>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</si>
  <si>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</si>
  <si>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</si>
  <si>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</si>
  <si>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</si>
  <si>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</si>
  <si>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</si>
  <si>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</si>
  <si>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</si>
  <si>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</si>
  <si>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</si>
  <si>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</si>
  <si>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</si>
  <si>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</si>
  <si>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</si>
  <si>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</si>
  <si>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</si>
  <si>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</si>
  <si>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</si>
  <si>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</si>
  <si>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</si>
  <si>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</si>
  <si>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</si>
  <si>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</si>
  <si>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</si>
  <si>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</si>
  <si>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</si>
  <si>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</si>
  <si>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</si>
  <si>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</si>
  <si>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</si>
  <si>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</si>
  <si>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</si>
  <si>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</si>
  <si>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</si>
  <si>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</si>
  <si>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</si>
  <si>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</si>
  <si>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</si>
  <si>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</si>
  <si>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</si>
  <si>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</si>
  <si>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</si>
  <si>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</si>
  <si>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</si>
  <si>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</si>
  <si>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</si>
  <si>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</si>
  <si>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</si>
  <si>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</si>
  <si>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</si>
  <si>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</si>
  <si>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</si>
  <si>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</si>
  <si>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</si>
  <si>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</si>
  <si>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</si>
  <si>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</si>
  <si>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</si>
  <si>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</si>
  <si>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</si>
  <si>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</si>
  <si>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</si>
  <si>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</si>
  <si>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</si>
  <si>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</si>
  <si>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</si>
  <si>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</si>
  <si>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</si>
  <si>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</si>
  <si>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</si>
  <si>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</si>
  <si>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</si>
  <si>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</si>
  <si>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</si>
  <si>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</si>
  <si>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</si>
  <si>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</si>
  <si>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</si>
  <si>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</si>
  <si>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</si>
  <si>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</si>
  <si>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</si>
  <si>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</si>
  <si>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</si>
  <si>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</si>
  <si>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</si>
  <si>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</si>
  <si>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</si>
  <si>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</si>
  <si>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</si>
  <si>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</si>
  <si>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</si>
  <si>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</si>
  <si>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</si>
  <si>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</si>
  <si>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</si>
  <si>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</si>
  <si>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</si>
  <si>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</si>
  <si>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</si>
  <si>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</si>
  <si>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</si>
  <si>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</si>
  <si>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</si>
  <si>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</si>
  <si>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</si>
  <si>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</si>
  <si>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</si>
  <si>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</si>
  <si>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</si>
  <si>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</si>
  <si>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</si>
  <si>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</si>
  <si>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</si>
  <si>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</si>
  <si>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</si>
  <si>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</si>
  <si>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</si>
  <si>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</si>
  <si>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</si>
  <si>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</si>
  <si>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</si>
  <si>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</si>
  <si>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</si>
  <si>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</si>
  <si>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</si>
  <si>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</si>
  <si>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</si>
  <si>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</si>
  <si>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</si>
  <si>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</si>
  <si>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</si>
  <si>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</si>
  <si>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</si>
  <si>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</si>
  <si>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</si>
  <si>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</si>
  <si>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</si>
  <si>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</si>
  <si>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</si>
  <si>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</si>
  <si>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</si>
  <si>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</si>
  <si>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</si>
  <si>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</si>
  <si>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</si>
  <si>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</si>
  <si>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</si>
  <si>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</si>
  <si>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</si>
  <si>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</si>
  <si>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</si>
  <si>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</si>
  <si>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</si>
  <si>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</si>
  <si>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</si>
  <si>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</si>
  <si>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</si>
  <si>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</si>
  <si>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</si>
  <si>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</si>
  <si>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</si>
  <si>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</si>
  <si>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</si>
  <si>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</si>
  <si>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</si>
  <si>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</si>
  <si>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</si>
  <si>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</si>
  <si>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</si>
  <si>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</si>
  <si>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</si>
  <si>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</si>
  <si>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</si>
  <si>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</si>
  <si>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</si>
  <si>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</si>
  <si>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</si>
  <si>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</si>
  <si>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</si>
  <si>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</si>
  <si>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</si>
  <si>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</si>
  <si>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</si>
  <si>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</si>
  <si>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</si>
  <si>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</si>
  <si>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</si>
  <si>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</si>
  <si>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</si>
  <si>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</si>
  <si>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</si>
  <si>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</si>
  <si>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</si>
  <si>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</si>
  <si>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</si>
  <si>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</si>
  <si>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</si>
  <si>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</si>
  <si>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</si>
  <si>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</si>
  <si>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</si>
  <si>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</si>
  <si>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</si>
  <si>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</si>
  <si>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</si>
  <si>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</si>
  <si>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</si>
  <si>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</si>
  <si>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</si>
  <si>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</si>
  <si>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</si>
  <si>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</si>
  <si>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</si>
  <si>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</si>
  <si>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</si>
  <si>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</si>
  <si>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</si>
  <si>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</si>
  <si>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</si>
  <si>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</si>
  <si>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</si>
  <si>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</si>
  <si>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</si>
  <si>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</si>
  <si>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</si>
  <si>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</si>
  <si>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</si>
  <si>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</si>
  <si>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</si>
  <si>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</si>
  <si>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</si>
  <si>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</si>
  <si>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</si>
  <si>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</si>
  <si>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</si>
  <si>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</si>
  <si>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</si>
  <si>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</si>
  <si>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</si>
  <si>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</si>
  <si>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</si>
  <si>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</si>
  <si>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</si>
  <si>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</si>
  <si>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</si>
  <si>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</si>
  <si>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</si>
  <si>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</si>
  <si>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</si>
  <si>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</si>
  <si>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</si>
  <si>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</si>
  <si>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</si>
  <si>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</si>
  <si>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</si>
  <si>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</si>
  <si>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</si>
  <si>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</si>
  <si>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</si>
  <si>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</si>
  <si>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</si>
  <si>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</si>
  <si>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</si>
  <si>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</si>
  <si>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</si>
  <si>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</si>
  <si>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</si>
  <si>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</si>
  <si>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</si>
  <si>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</si>
  <si>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</si>
  <si>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</si>
  <si>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</si>
  <si>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</si>
  <si>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</si>
  <si>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</si>
  <si>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</si>
  <si>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</si>
  <si>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</si>
  <si>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</si>
  <si>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</si>
  <si>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</si>
  <si>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</si>
  <si>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</si>
  <si>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</si>
  <si>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</si>
  <si>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</si>
  <si>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</si>
  <si>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</si>
  <si>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</si>
  <si>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</si>
  <si>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</si>
  <si>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</si>
  <si>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</si>
  <si>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</si>
  <si>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</si>
  <si>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</si>
  <si>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</si>
  <si>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</si>
  <si>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</si>
  <si>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</si>
  <si>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</si>
  <si>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</si>
  <si>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</si>
  <si>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</si>
  <si>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</si>
  <si>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</si>
  <si>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</si>
  <si>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</si>
  <si>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</si>
  <si>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</si>
  <si>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</si>
  <si>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</si>
  <si>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</si>
  <si>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</si>
  <si>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</si>
  <si>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</si>
  <si>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</si>
  <si>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</si>
  <si>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</si>
  <si>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</si>
  <si>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</si>
  <si>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</si>
  <si>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</si>
  <si>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</si>
  <si>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</si>
  <si>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</si>
  <si>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</si>
  <si>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</si>
  <si>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</si>
  <si>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</si>
  <si>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</si>
  <si>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</si>
  <si>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</si>
  <si>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</si>
  <si>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</si>
  <si>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</si>
  <si>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</si>
  <si>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</si>
  <si>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</si>
  <si>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</si>
  <si>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</si>
  <si>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</si>
  <si>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</si>
  <si>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</si>
  <si>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</si>
  <si>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</si>
  <si>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</si>
  <si>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</si>
  <si>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</si>
  <si>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</si>
  <si>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</si>
  <si>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</si>
  <si>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</si>
  <si>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</si>
  <si>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</si>
  <si>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</si>
  <si>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</si>
  <si>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</si>
  <si>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</si>
  <si>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</si>
  <si>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</si>
  <si>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</si>
  <si>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</si>
  <si>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</si>
  <si>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</si>
  <si>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</si>
  <si>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</si>
  <si>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</si>
  <si>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</si>
  <si>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</si>
  <si>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</si>
  <si>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</si>
  <si>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</si>
  <si>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</si>
  <si>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</si>
  <si>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</si>
  <si>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</si>
  <si>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</si>
  <si>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</si>
  <si>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</si>
  <si>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</si>
  <si>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</si>
  <si>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</si>
  <si>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</si>
  <si>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</si>
  <si>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</si>
  <si>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</si>
  <si>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</si>
  <si>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</si>
  <si>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</si>
  <si>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</si>
  <si>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</si>
  <si>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</si>
  <si>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</si>
  <si>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</si>
  <si>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</si>
  <si>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</si>
  <si>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</si>
  <si>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</si>
  <si>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</si>
  <si>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</si>
  <si>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</si>
  <si>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</si>
  <si>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</si>
  <si>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</si>
  <si>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</si>
  <si>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</si>
  <si>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</si>
  <si>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</si>
  <si>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</si>
  <si>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</si>
  <si>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</si>
  <si>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</si>
  <si>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</si>
  <si>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</si>
  <si>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</si>
  <si>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</si>
  <si>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</si>
  <si>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</si>
  <si>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</si>
  <si>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</si>
  <si>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</si>
  <si>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</si>
  <si>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</si>
  <si>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</si>
  <si>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</si>
  <si>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</si>
  <si>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</si>
  <si>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</si>
  <si>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</si>
  <si>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</si>
  <si>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</si>
  <si>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</si>
  <si>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</si>
  <si>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</si>
  <si>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</si>
  <si>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</si>
  <si>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</si>
  <si>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</si>
  <si>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</si>
  <si>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</si>
  <si>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</si>
  <si>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</si>
  <si>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</si>
  <si>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</si>
  <si>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</si>
  <si>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</si>
  <si>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</si>
  <si>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</si>
  <si>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</si>
  <si>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</si>
  <si>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</si>
  <si>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</si>
  <si>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</si>
  <si>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</si>
  <si>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</si>
  <si>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</si>
  <si>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</si>
  <si>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</si>
  <si>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</si>
  <si>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</si>
  <si>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</si>
  <si>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</si>
  <si>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</si>
  <si>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</si>
  <si>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</si>
  <si>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</si>
  <si>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</si>
  <si>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</si>
  <si>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</si>
  <si>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</si>
  <si>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</si>
  <si>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</si>
  <si>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</si>
  <si>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</si>
  <si>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</si>
  <si>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</si>
  <si>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</si>
  <si>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</si>
  <si>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</si>
  <si>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</si>
  <si>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</si>
  <si>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</si>
  <si>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</si>
  <si>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</si>
  <si>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</si>
  <si>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</si>
  <si>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</si>
  <si>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</si>
  <si>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</si>
  <si>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</si>
  <si>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</si>
  <si>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</si>
  <si>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</si>
  <si>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</si>
  <si>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</si>
  <si>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</si>
  <si>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</si>
  <si>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</si>
  <si>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</si>
  <si>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</si>
  <si>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</si>
  <si>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</si>
  <si>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</si>
  <si>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</si>
  <si>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</si>
  <si>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</si>
  <si>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</si>
  <si>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</si>
  <si>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</si>
  <si>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</si>
  <si>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</si>
  <si>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</si>
  <si>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</si>
  <si>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</si>
  <si>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</si>
  <si>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</si>
  <si>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</si>
  <si>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</si>
  <si>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</si>
  <si>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</si>
  <si>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</si>
  <si>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</si>
  <si>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</si>
  <si>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</si>
  <si>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</si>
  <si>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</si>
  <si>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</si>
  <si>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</si>
  <si>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</si>
  <si>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</si>
  <si>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</si>
  <si>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</si>
  <si>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</si>
  <si>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</si>
  <si>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</si>
  <si>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</si>
  <si>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</si>
  <si>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</si>
  <si>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</si>
  <si>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</si>
  <si>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</si>
  <si>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</si>
  <si>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</si>
  <si>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</si>
  <si>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</si>
  <si>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</si>
  <si>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</si>
  <si>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</si>
  <si>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</si>
  <si>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</si>
  <si>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</si>
  <si>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</si>
  <si>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</si>
  <si>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</si>
  <si>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</si>
  <si>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</si>
  <si>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</si>
  <si>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</si>
  <si>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</si>
  <si>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</si>
  <si>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</si>
  <si>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</si>
  <si>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</si>
  <si>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</si>
  <si>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</si>
  <si>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</si>
  <si>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</si>
  <si>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</si>
  <si>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</si>
  <si>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</si>
  <si>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</si>
  <si>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</si>
  <si>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</si>
  <si>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</si>
  <si>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</si>
  <si>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</si>
  <si>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</si>
  <si>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</si>
  <si>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</si>
  <si>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</si>
  <si>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</si>
  <si>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</si>
  <si>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</si>
  <si>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</si>
  <si>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</si>
  <si>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</si>
  <si>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</si>
  <si>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</si>
  <si>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</si>
  <si>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</si>
  <si>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</si>
  <si>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</si>
  <si>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</si>
  <si>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</si>
  <si>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</si>
  <si>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</si>
  <si>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</si>
  <si>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</si>
  <si>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</si>
  <si>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</si>
  <si>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</si>
  <si>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</si>
  <si>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</si>
  <si>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</si>
  <si>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</si>
  <si>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</si>
  <si>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</si>
  <si>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</si>
  <si>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</si>
  <si>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</si>
  <si>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</si>
  <si>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</si>
  <si>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</si>
  <si>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</si>
  <si>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</si>
  <si>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</si>
  <si>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</si>
  <si>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</si>
  <si>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</si>
  <si>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</si>
  <si>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</si>
  <si>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</si>
  <si>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</si>
  <si>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</si>
  <si>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</si>
  <si>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</si>
  <si>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</si>
  <si>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</si>
  <si>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</si>
  <si>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</si>
  <si>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</si>
  <si>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</si>
  <si>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</si>
  <si>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</si>
  <si>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</si>
  <si>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</si>
  <si>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</si>
  <si>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</si>
  <si>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</si>
  <si>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</si>
  <si>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</si>
  <si>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</si>
  <si>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</si>
  <si>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</si>
  <si>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</si>
  <si>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</si>
  <si>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</si>
  <si>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</si>
  <si>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</si>
  <si>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</si>
  <si>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</si>
  <si>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</si>
  <si>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</si>
  <si>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</si>
  <si>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</si>
  <si>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</si>
  <si>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</si>
  <si>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</si>
  <si>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</si>
  <si>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</si>
  <si>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</si>
  <si>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</si>
  <si>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</si>
  <si>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</si>
  <si>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</si>
  <si>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</si>
  <si>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</si>
  <si>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</si>
  <si>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</si>
  <si>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</si>
  <si>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</si>
  <si>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</si>
  <si>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</si>
  <si>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</si>
  <si>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</si>
  <si>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</si>
  <si>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</si>
  <si>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</si>
  <si>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</si>
  <si>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</si>
  <si>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</si>
  <si>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</si>
  <si>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</si>
  <si>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</si>
  <si>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</si>
  <si>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</si>
  <si>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</si>
  <si>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</si>
  <si>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</si>
  <si>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</si>
  <si>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</si>
  <si>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</si>
  <si>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</si>
  <si>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</si>
  <si>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</si>
  <si>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</si>
  <si>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</si>
  <si>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</si>
  <si>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</si>
  <si>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</si>
  <si>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</si>
  <si>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</si>
  <si>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</si>
  <si>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</si>
  <si>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</si>
  <si>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</si>
  <si>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</si>
  <si>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</si>
  <si>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</si>
  <si>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</si>
  <si>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</si>
  <si>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</si>
  <si>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</si>
  <si>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</si>
  <si>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</si>
  <si>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</si>
  <si>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</si>
  <si>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</si>
  <si>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</si>
  <si>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</si>
  <si>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</si>
  <si>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</si>
  <si>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</si>
  <si>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</si>
  <si>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</si>
  <si>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</si>
  <si>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</si>
  <si>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</si>
  <si>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</si>
  <si>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</si>
  <si>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</si>
  <si>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</si>
  <si>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</si>
  <si>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</si>
  <si>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</si>
  <si>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</si>
  <si>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</si>
  <si>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</si>
  <si>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</si>
  <si>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</si>
  <si>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</si>
  <si>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</si>
  <si>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</si>
  <si>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</si>
  <si>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</si>
  <si>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</si>
  <si>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</si>
  <si>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</si>
  <si>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</si>
  <si>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</si>
  <si>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</si>
  <si>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</si>
  <si>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</si>
  <si>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</si>
  <si>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</si>
  <si>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</si>
  <si>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</si>
  <si>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</si>
  <si>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</si>
  <si>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</si>
  <si>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</si>
  <si>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</si>
  <si>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</si>
  <si>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</si>
  <si>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</si>
  <si>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</si>
  <si>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</si>
  <si>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</si>
  <si>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</si>
  <si>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</si>
  <si>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</si>
  <si>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</si>
  <si>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</si>
  <si>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</si>
  <si>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</si>
  <si>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</si>
  <si>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</si>
  <si>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</si>
  <si>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</si>
  <si>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</si>
  <si>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</si>
  <si>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</si>
  <si>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</si>
  <si>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</si>
  <si>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</si>
  <si>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</si>
  <si>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</si>
  <si>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</si>
  <si>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</si>
  <si>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</si>
  <si>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</si>
  <si>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</si>
  <si>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</si>
  <si>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</si>
  <si>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</si>
  <si>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</si>
  <si>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</si>
  <si>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</si>
  <si>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</si>
  <si>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</si>
  <si>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</si>
  <si>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</si>
  <si>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</si>
  <si>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</si>
  <si>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</si>
  <si>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</si>
  <si>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</si>
  <si>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</si>
  <si>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</si>
  <si>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</si>
  <si>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</si>
  <si>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</si>
  <si>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</si>
  <si>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</si>
  <si>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</si>
  <si>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</si>
  <si>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</si>
  <si>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</si>
  <si>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</si>
  <si>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</si>
  <si>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</si>
  <si>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</si>
  <si>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</si>
  <si>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</si>
  <si>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</si>
  <si>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</si>
  <si>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</si>
  <si>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</si>
  <si>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</si>
  <si>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</si>
  <si>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</si>
  <si>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</si>
  <si>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</si>
  <si>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</si>
  <si>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</si>
  <si>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</si>
  <si>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</si>
  <si>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</si>
  <si>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</si>
  <si>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</si>
  <si>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</si>
  <si>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</si>
  <si>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</si>
  <si>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</si>
  <si>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</si>
  <si>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</si>
  <si>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</si>
  <si>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</si>
  <si>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</si>
  <si>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</si>
  <si>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</si>
  <si>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</si>
  <si>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</si>
  <si>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</si>
  <si>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</si>
  <si>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</si>
  <si>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</si>
  <si>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</si>
  <si>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</si>
  <si>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</si>
  <si>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</si>
  <si>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</si>
  <si>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</si>
  <si>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</si>
  <si>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</si>
  <si>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</si>
  <si>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</si>
  <si>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</si>
  <si>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</si>
  <si>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</si>
  <si>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</si>
  <si>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</si>
  <si>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</si>
  <si>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</si>
  <si>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</si>
  <si>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</si>
  <si>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</si>
  <si>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</si>
  <si>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</si>
  <si>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</si>
  <si>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</si>
  <si>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</si>
  <si>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</si>
  <si>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</si>
  <si>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</si>
  <si>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</si>
  <si>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</si>
  <si>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</si>
  <si>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</si>
  <si>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</si>
  <si>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</si>
  <si>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</si>
  <si>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</si>
  <si>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</si>
  <si>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</si>
  <si>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</si>
  <si>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</si>
  <si>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</si>
  <si>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</si>
  <si>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</si>
  <si>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</si>
  <si>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</si>
  <si>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</si>
  <si>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</si>
  <si>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</si>
  <si>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</si>
  <si>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</si>
  <si>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</si>
  <si>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</si>
  <si>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</si>
  <si>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</si>
  <si>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</si>
  <si>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</si>
  <si>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</si>
  <si>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</si>
  <si>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</si>
  <si>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</si>
  <si>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</si>
  <si>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</si>
  <si>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</si>
  <si>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</si>
  <si>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</si>
  <si>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</si>
  <si>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</si>
  <si>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</si>
  <si>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</si>
  <si>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</si>
  <si>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</si>
  <si>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</si>
  <si>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</si>
  <si>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</si>
  <si>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</si>
  <si>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</si>
  <si>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</si>
  <si>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</si>
  <si>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</si>
  <si>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</si>
  <si>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</si>
  <si>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</si>
  <si>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</si>
  <si>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</si>
  <si>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</si>
  <si>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</si>
  <si>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</si>
  <si>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</si>
  <si>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</si>
  <si>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</si>
  <si>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</si>
  <si>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</si>
  <si>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</si>
  <si>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</si>
  <si>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</si>
  <si>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</si>
  <si>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</si>
  <si>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</si>
  <si>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</si>
  <si>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</si>
  <si>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</si>
  <si>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</si>
  <si>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</si>
  <si>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</si>
  <si>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</si>
  <si>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</si>
  <si>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</si>
  <si>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</si>
  <si>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</si>
  <si>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</si>
  <si>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</si>
  <si>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</si>
  <si>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</si>
  <si>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</si>
  <si>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</si>
  <si>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</si>
  <si>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</si>
  <si>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</si>
  <si>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</si>
  <si>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</si>
  <si>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</si>
  <si>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</si>
  <si>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</si>
  <si>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</si>
  <si>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</si>
  <si>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</si>
  <si>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</si>
  <si>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</si>
  <si>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</si>
  <si>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</si>
  <si>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</si>
  <si>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</si>
  <si>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</si>
  <si>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</si>
  <si>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</si>
  <si>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</si>
  <si>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</si>
  <si>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</si>
  <si>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</si>
  <si>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</si>
  <si>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</si>
  <si>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</si>
  <si>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</si>
  <si>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</si>
  <si>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</si>
  <si>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</si>
  <si>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</si>
  <si>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</si>
  <si>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</si>
  <si>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</si>
  <si>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</si>
  <si>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</si>
  <si>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</si>
  <si>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</si>
  <si>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</si>
  <si>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</si>
  <si>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</si>
  <si>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</si>
  <si>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</si>
  <si>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</si>
  <si>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</si>
  <si>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</si>
  <si>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</si>
  <si>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</si>
  <si>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</si>
  <si>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</si>
  <si>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</si>
  <si>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</si>
  <si>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</si>
  <si>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</si>
  <si>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</si>
  <si>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</si>
  <si>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</si>
  <si>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</si>
  <si>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</si>
  <si>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</si>
  <si>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</si>
  <si>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</si>
  <si>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</si>
  <si>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</si>
  <si>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</si>
  <si>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</si>
  <si>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</si>
  <si>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</si>
  <si>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</si>
  <si>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</si>
  <si>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</si>
  <si>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</si>
  <si>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</si>
  <si>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</si>
  <si>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</si>
  <si>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</si>
  <si>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</si>
  <si>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</si>
  <si>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</si>
  <si>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</si>
  <si>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</si>
  <si>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</si>
  <si>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</si>
  <si>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</si>
  <si>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</si>
  <si>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</si>
  <si>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</si>
  <si>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</si>
  <si>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</si>
  <si>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</si>
  <si>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</si>
  <si>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</si>
  <si>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</si>
  <si>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</si>
  <si>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</si>
  <si>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</si>
  <si>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</si>
  <si>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</si>
  <si>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</si>
  <si>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</si>
  <si>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</si>
  <si>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</si>
  <si>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</si>
  <si>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</si>
  <si>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</si>
  <si>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</si>
  <si>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</si>
  <si>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</si>
  <si>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</si>
  <si>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</si>
  <si>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</si>
  <si>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</si>
  <si>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</si>
  <si>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</si>
  <si>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</si>
  <si>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</si>
  <si>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</si>
  <si>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</si>
  <si>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</si>
  <si>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</si>
  <si>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</si>
  <si>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</si>
  <si>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</si>
  <si>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</si>
  <si>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</si>
  <si>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</si>
  <si>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</si>
  <si>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</si>
  <si>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</si>
  <si>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</si>
  <si>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</si>
  <si>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</si>
  <si>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</si>
  <si>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</si>
  <si>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</si>
  <si>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</si>
  <si>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</si>
  <si>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</si>
  <si>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</si>
  <si>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</si>
  <si>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</si>
  <si>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</si>
  <si>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</si>
  <si>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</si>
  <si>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</si>
  <si>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</si>
  <si>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</si>
  <si>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</si>
  <si>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</si>
  <si>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</si>
  <si>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</si>
  <si>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</si>
  <si>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</si>
  <si>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</si>
  <si>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</si>
  <si>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</si>
  <si>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</si>
  <si>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</si>
  <si>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</si>
  <si>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</si>
  <si>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</si>
  <si>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</si>
  <si>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</si>
  <si>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</si>
  <si>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</si>
  <si>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</si>
  <si>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</si>
  <si>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</si>
  <si>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</si>
  <si>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</si>
  <si>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</si>
  <si>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</si>
  <si>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</si>
  <si>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</si>
  <si>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</si>
  <si>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</si>
  <si>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</si>
  <si>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</si>
  <si>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</si>
  <si>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</si>
  <si>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</si>
  <si>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</si>
  <si>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</si>
  <si>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</si>
  <si>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</si>
  <si>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</si>
  <si>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</si>
  <si>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</si>
  <si>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</si>
  <si>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</si>
  <si>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</si>
  <si>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</si>
  <si>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</si>
  <si>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</si>
  <si>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</si>
  <si>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</si>
  <si>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</si>
  <si>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</si>
  <si>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</si>
  <si>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</si>
  <si>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</si>
  <si>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</si>
  <si>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</si>
  <si>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</si>
  <si>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</si>
  <si>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</si>
  <si>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</si>
  <si>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</si>
  <si>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</si>
  <si>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</si>
  <si>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</si>
  <si>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</si>
  <si>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</si>
  <si>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</si>
  <si>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</si>
  <si>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</si>
  <si>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</si>
  <si>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</si>
  <si>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</si>
  <si>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</si>
  <si>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</si>
  <si>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</si>
  <si>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</si>
  <si>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</si>
  <si>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</si>
  <si>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</si>
  <si>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</si>
  <si>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</si>
  <si>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</si>
  <si>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</si>
  <si>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</si>
  <si>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</si>
  <si>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</si>
  <si>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</si>
  <si>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</si>
  <si>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</si>
  <si>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</si>
  <si>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</si>
  <si>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</si>
  <si>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</si>
  <si>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</si>
  <si>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</si>
  <si>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</si>
  <si>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</si>
  <si>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</si>
  <si>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</si>
  <si>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</si>
  <si>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</si>
  <si>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</si>
  <si>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</si>
  <si>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</si>
  <si>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</si>
  <si>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</si>
  <si>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</si>
  <si>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</si>
  <si>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</si>
  <si>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</si>
  <si>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</si>
  <si>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</si>
  <si>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</si>
  <si>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</si>
  <si>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</si>
  <si>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</si>
  <si>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</si>
  <si>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</si>
  <si>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</si>
  <si>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</si>
  <si>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</si>
  <si>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</si>
  <si>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</si>
  <si>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</si>
  <si>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</si>
  <si>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</si>
  <si>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</si>
  <si>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</si>
  <si>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</si>
  <si>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</si>
  <si>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</si>
  <si>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</si>
  <si>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</si>
  <si>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</si>
  <si>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</si>
  <si>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</si>
  <si>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</si>
  <si>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</si>
  <si>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</si>
  <si>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</si>
  <si>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</si>
  <si>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</si>
  <si>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</si>
  <si>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</si>
  <si>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</si>
  <si>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</si>
  <si>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</si>
  <si>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</si>
  <si>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</si>
  <si>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</si>
  <si>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</si>
  <si>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</si>
  <si>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</si>
  <si>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</si>
  <si>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</si>
  <si>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</si>
  <si>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</si>
  <si>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</si>
  <si>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</si>
  <si>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</si>
  <si>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</si>
  <si>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</si>
  <si>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</si>
  <si>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</si>
  <si>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</si>
  <si>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</si>
  <si>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</si>
  <si>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</si>
  <si>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</si>
  <si>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</si>
  <si>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</si>
  <si>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</si>
  <si>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</si>
  <si>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</si>
  <si>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</si>
  <si>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</si>
  <si>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</si>
  <si>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</si>
  <si>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</si>
  <si>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</si>
  <si>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</si>
  <si>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</si>
  <si>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</si>
  <si>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</si>
  <si>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</si>
  <si>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</si>
  <si>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</si>
  <si>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</si>
  <si>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</si>
  <si>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</si>
  <si>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</si>
  <si>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</si>
  <si>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</si>
  <si>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</si>
  <si>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</si>
  <si>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</si>
  <si>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</si>
  <si>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</si>
  <si>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</si>
  <si>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</si>
  <si>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</si>
  <si>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</si>
  <si>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</si>
  <si>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</si>
  <si>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</si>
  <si>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</si>
  <si>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</si>
  <si>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</si>
  <si>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</si>
  <si>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</si>
  <si>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</si>
  <si>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</si>
  <si>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</si>
  <si>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</si>
  <si>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</si>
  <si>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</si>
  <si>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</si>
  <si>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</si>
  <si>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</si>
  <si>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</si>
  <si>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</si>
  <si>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</si>
  <si>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</si>
  <si>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</si>
  <si>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</si>
  <si>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</si>
  <si>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</si>
  <si>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</si>
  <si>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</si>
  <si>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</si>
  <si>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</si>
  <si>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</si>
  <si>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</si>
  <si>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</si>
  <si>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</si>
  <si>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</si>
  <si>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</si>
  <si>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</si>
  <si>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</si>
  <si>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</si>
  <si>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</si>
  <si>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</si>
  <si>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</si>
  <si>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</si>
  <si>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</si>
  <si>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</si>
  <si>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</si>
  <si>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</si>
  <si>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</si>
  <si>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</si>
  <si>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</si>
  <si>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</si>
  <si>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</si>
  <si>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</si>
  <si>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</si>
  <si>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</si>
  <si>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</si>
  <si>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</si>
  <si>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</si>
  <si>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</si>
  <si>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</si>
  <si>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</si>
  <si>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</si>
  <si>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</si>
  <si>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</si>
  <si>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</si>
  <si>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</si>
  <si>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</si>
  <si>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</si>
  <si>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</si>
  <si>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</si>
  <si>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</si>
  <si>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</si>
  <si>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</si>
  <si>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</si>
  <si>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</si>
  <si>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</si>
  <si>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</si>
  <si>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</si>
  <si>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</si>
  <si>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</si>
  <si>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</si>
  <si>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</si>
  <si>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</si>
  <si>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</si>
  <si>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</si>
  <si>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</si>
  <si>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</si>
  <si>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</si>
  <si>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</si>
  <si>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</si>
  <si>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</si>
  <si>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</si>
  <si>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</si>
  <si>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</si>
  <si>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</si>
  <si>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</si>
  <si>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</si>
  <si>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</si>
  <si>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</si>
  <si>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</si>
  <si>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</si>
  <si>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</si>
  <si>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</si>
  <si>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</si>
  <si>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</si>
  <si>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</si>
  <si>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</si>
  <si>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</si>
  <si>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</si>
  <si>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</si>
  <si>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</si>
  <si>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</si>
  <si>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</si>
  <si>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</si>
  <si>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</si>
  <si>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</si>
  <si>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</si>
  <si>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</si>
  <si>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</si>
  <si>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</si>
  <si>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</si>
  <si>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</si>
  <si>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</si>
  <si>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</si>
  <si>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</si>
  <si>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</si>
  <si>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</si>
  <si>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</si>
  <si>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</si>
  <si>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</si>
  <si>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</si>
  <si>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</si>
  <si>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</si>
  <si>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</si>
  <si>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</si>
  <si>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</si>
  <si>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</si>
  <si>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</si>
  <si>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</si>
  <si>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</si>
  <si>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</si>
  <si>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</si>
  <si>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</si>
  <si>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</si>
  <si>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</si>
  <si>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</si>
  <si>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</si>
  <si>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</si>
  <si>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</si>
  <si>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</si>
  <si>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</si>
  <si>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</si>
  <si>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</si>
  <si>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</si>
  <si>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</si>
  <si>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</si>
  <si>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</si>
  <si>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</si>
  <si>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</si>
  <si>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</si>
  <si>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</si>
  <si>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</si>
  <si>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</si>
  <si>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</si>
  <si>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</si>
  <si>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</si>
  <si>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</si>
  <si>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</si>
  <si>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</si>
  <si>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</si>
  <si>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</si>
  <si>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</si>
  <si>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</si>
  <si>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</si>
  <si>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</si>
  <si>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</si>
  <si>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</si>
  <si>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</si>
  <si>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</si>
  <si>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</si>
  <si>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</si>
  <si>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</si>
  <si>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</si>
  <si>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</si>
  <si>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</si>
  <si>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</si>
  <si>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</si>
  <si>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</si>
  <si>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</si>
  <si>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</si>
  <si>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</si>
  <si>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</si>
  <si>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</si>
  <si>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</si>
  <si>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</si>
  <si>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</si>
  <si>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</si>
  <si>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</si>
  <si>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</si>
  <si>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</si>
  <si>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</si>
  <si>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</si>
  <si>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</si>
  <si>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</si>
  <si>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</si>
  <si>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</si>
  <si>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</si>
  <si>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</si>
  <si>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</si>
  <si>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</si>
  <si>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</si>
  <si>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</si>
  <si>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</si>
  <si>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</si>
  <si>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</si>
  <si>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</si>
  <si>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</si>
  <si>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</si>
  <si>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</si>
  <si>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</si>
  <si>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</si>
  <si>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</si>
  <si>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</si>
  <si>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</si>
  <si>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</si>
  <si>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</si>
  <si>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</si>
  <si>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</si>
  <si>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</si>
  <si>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</si>
  <si>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</si>
  <si>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</si>
  <si>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</si>
  <si>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</si>
  <si>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</si>
  <si>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</si>
  <si>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</si>
  <si>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</si>
  <si>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</si>
  <si>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</si>
  <si>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</si>
  <si>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</si>
  <si>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</si>
  <si>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</si>
  <si>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</si>
  <si>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</si>
  <si>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</si>
  <si>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</si>
  <si>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</si>
  <si>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</si>
  <si>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</si>
  <si>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</si>
  <si>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</si>
  <si>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</si>
  <si>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</si>
  <si>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</si>
  <si>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</si>
  <si>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</si>
  <si>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</si>
  <si>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</si>
  <si>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</si>
  <si>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</si>
  <si>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</si>
  <si>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</si>
  <si>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</si>
  <si>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</si>
  <si>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</si>
  <si>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</si>
  <si>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</si>
  <si>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</si>
  <si>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</si>
  <si>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</si>
  <si>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</si>
  <si>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</si>
  <si>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</si>
  <si>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</si>
  <si>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</si>
  <si>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</si>
  <si>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</si>
  <si>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</si>
  <si>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</si>
  <si>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</si>
  <si>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</si>
  <si>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</si>
  <si>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</si>
  <si>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</si>
  <si>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</si>
  <si>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</si>
  <si>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</si>
  <si>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</si>
  <si>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</si>
  <si>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</si>
  <si>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</si>
  <si>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</si>
  <si>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</si>
  <si>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</si>
  <si>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</si>
  <si>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</si>
  <si>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</si>
  <si>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</si>
  <si>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</si>
  <si>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</si>
  <si>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</si>
  <si>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</si>
  <si>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</si>
  <si>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</si>
  <si>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</si>
  <si>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</si>
  <si>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</si>
  <si>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</si>
  <si>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</si>
  <si>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</si>
  <si>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</si>
  <si>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</si>
  <si>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</si>
  <si>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</si>
  <si>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</si>
  <si>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</si>
  <si>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</si>
  <si>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</si>
  <si>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</si>
  <si>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</si>
  <si>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</si>
  <si>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</si>
  <si>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</si>
  <si>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</si>
  <si>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</si>
  <si>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</si>
  <si>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</si>
  <si>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</si>
  <si>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</si>
  <si>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</si>
  <si>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</si>
  <si>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</si>
  <si>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</si>
  <si>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</si>
  <si>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</si>
  <si>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</si>
  <si>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</si>
  <si>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</si>
  <si>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</si>
  <si>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</si>
  <si>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</si>
  <si>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</si>
  <si>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</si>
  <si>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</si>
  <si>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</si>
  <si>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</si>
  <si>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</si>
  <si>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</si>
  <si>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</si>
  <si>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</si>
  <si>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</si>
  <si>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</si>
  <si>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</si>
  <si>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</si>
  <si>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</si>
  <si>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</si>
  <si>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</si>
  <si>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</si>
  <si>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</si>
  <si>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</si>
  <si>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</si>
  <si>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</si>
  <si>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</si>
  <si>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</si>
  <si>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</si>
  <si>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</si>
  <si>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</si>
  <si>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</si>
  <si>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</si>
  <si>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</si>
  <si>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</si>
  <si>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</si>
  <si>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</si>
  <si>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</si>
  <si>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</si>
  <si>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</si>
  <si>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</si>
  <si>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</si>
  <si>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</si>
  <si>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</si>
  <si>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</si>
  <si>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</si>
  <si>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</si>
  <si>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</si>
  <si>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</si>
  <si>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</si>
  <si>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</si>
  <si>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</si>
  <si>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</si>
  <si>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</si>
  <si>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</si>
  <si>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</si>
  <si>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</si>
  <si>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</si>
  <si>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</si>
  <si>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</si>
  <si>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</si>
  <si>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</si>
  <si>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</si>
  <si>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</si>
  <si>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</si>
  <si>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</si>
  <si>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</si>
  <si>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</si>
  <si>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</si>
  <si>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</si>
  <si>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</si>
  <si>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</si>
  <si>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</si>
  <si>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</si>
  <si>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</si>
  <si>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</si>
  <si>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</si>
  <si>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</si>
  <si>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</si>
  <si>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</si>
  <si>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</si>
  <si>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</si>
  <si>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</si>
  <si>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</si>
  <si>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</si>
  <si>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</si>
  <si>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</si>
  <si>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</si>
  <si>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</si>
  <si>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</si>
  <si>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</si>
  <si>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</si>
  <si>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</si>
  <si>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</si>
  <si>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</si>
  <si>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</si>
  <si>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</si>
  <si>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</si>
  <si>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</si>
  <si>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</si>
  <si>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</si>
  <si>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</si>
  <si>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</si>
  <si>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</si>
  <si>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</si>
  <si>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</si>
  <si>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</si>
  <si>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</si>
  <si>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</si>
  <si>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</si>
  <si>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</si>
  <si>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</si>
  <si>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</si>
  <si>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</si>
  <si>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</si>
  <si>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</si>
  <si>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</si>
  <si>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</si>
  <si>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</si>
  <si>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</si>
  <si>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</si>
  <si>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</si>
  <si>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</si>
  <si>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</si>
  <si>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</si>
  <si>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</si>
  <si>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</si>
  <si>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</si>
  <si>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</si>
  <si>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</si>
  <si>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</si>
  <si>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</si>
  <si>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</si>
  <si>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</si>
  <si>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</si>
  <si>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</si>
  <si>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</si>
  <si>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</si>
  <si>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</si>
  <si>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</si>
  <si>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</si>
  <si>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</si>
  <si>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</si>
  <si>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</si>
  <si>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</si>
  <si>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</si>
  <si>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</si>
  <si>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</si>
  <si>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</si>
  <si>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</si>
  <si>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</si>
  <si>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</si>
  <si>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</si>
  <si>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</si>
  <si>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</si>
  <si>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</si>
  <si>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</si>
  <si>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</si>
  <si>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</si>
  <si>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</si>
  <si>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</si>
  <si>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</si>
  <si>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</si>
  <si>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</si>
  <si>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</si>
  <si>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</si>
  <si>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</si>
  <si>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</si>
  <si>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</si>
  <si>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</si>
  <si>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</si>
  <si>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</si>
  <si>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</si>
  <si>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</si>
  <si>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</si>
  <si>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</si>
  <si>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</si>
  <si>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</si>
  <si>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</si>
  <si>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</si>
  <si>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</si>
  <si>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</si>
  <si>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</si>
  <si>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</si>
  <si>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</si>
  <si>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</si>
  <si>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</si>
  <si>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</si>
  <si>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</si>
  <si>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</si>
  <si>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</si>
  <si>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</si>
  <si>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</si>
  <si>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</si>
  <si>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</si>
  <si>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</si>
  <si>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</si>
  <si>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</si>
  <si>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</si>
  <si>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</si>
  <si>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</si>
  <si>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</si>
  <si>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</si>
  <si>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</si>
  <si>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</si>
  <si>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</si>
  <si>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</si>
  <si>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</si>
  <si>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</si>
  <si>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</si>
  <si>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</si>
  <si>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</si>
  <si>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</si>
  <si>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</si>
  <si>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</si>
  <si>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</si>
  <si>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</si>
  <si>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</si>
  <si>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</si>
  <si>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</si>
  <si>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</si>
  <si>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</si>
  <si>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</si>
  <si>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</si>
  <si>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</si>
  <si>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</si>
  <si>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</si>
  <si>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</si>
  <si>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</si>
  <si>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</si>
  <si>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</si>
  <si>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</si>
  <si>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</si>
  <si>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</si>
  <si>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</si>
  <si>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</si>
  <si>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</si>
  <si>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</si>
  <si>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</si>
  <si>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</si>
  <si>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</si>
  <si>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</si>
  <si>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</si>
  <si>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</si>
  <si>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</si>
  <si>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</si>
  <si>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</si>
  <si>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</si>
  <si>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</si>
  <si>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</si>
  <si>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</si>
  <si>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</si>
  <si>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</si>
  <si>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</si>
  <si>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</si>
  <si>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</si>
  <si>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</si>
  <si>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</si>
  <si>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</si>
  <si>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</si>
  <si>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</si>
  <si>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</si>
  <si>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</si>
  <si>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</si>
  <si>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</si>
  <si>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</si>
  <si>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</si>
  <si>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</si>
  <si>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</si>
  <si>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</si>
  <si>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</si>
  <si>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</si>
  <si>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</si>
  <si>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</si>
  <si>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</si>
  <si>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</si>
  <si>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</si>
  <si>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</si>
  <si>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</si>
  <si>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</si>
  <si>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</si>
  <si>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</si>
  <si>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</si>
  <si>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</si>
  <si>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</si>
  <si>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</si>
  <si>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</si>
  <si>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</si>
  <si>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</si>
  <si>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</si>
  <si>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</si>
  <si>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</si>
  <si>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</si>
  <si>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</si>
  <si>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</si>
  <si>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</si>
  <si>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</si>
  <si>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</si>
  <si>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</si>
  <si>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</si>
  <si>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</si>
  <si>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</si>
  <si>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</si>
  <si>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</si>
  <si>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</si>
  <si>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</si>
  <si>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</si>
  <si>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</si>
  <si>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</si>
  <si>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</si>
  <si>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</si>
  <si>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</si>
  <si>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</si>
  <si>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</si>
  <si>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</si>
  <si>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</si>
  <si>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</si>
  <si>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</si>
  <si>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</si>
  <si>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</si>
  <si>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</si>
  <si>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</si>
  <si>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</si>
  <si>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</si>
  <si>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</si>
  <si>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</si>
  <si>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</si>
  <si>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</si>
  <si>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</si>
  <si>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</si>
  <si>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</si>
  <si>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</si>
  <si>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</si>
  <si>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</si>
  <si>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</si>
  <si>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</si>
  <si>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</si>
  <si>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</si>
  <si>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</si>
  <si>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</si>
  <si>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</si>
  <si>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</si>
  <si>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</si>
  <si>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</si>
  <si>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</si>
  <si>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</si>
  <si>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</si>
  <si>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</si>
  <si>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</si>
  <si>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</si>
  <si>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</si>
  <si>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</si>
  <si>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</si>
  <si>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</si>
  <si>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</si>
  <si>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</si>
  <si>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</si>
  <si>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</si>
  <si>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</si>
  <si>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</si>
  <si>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</si>
  <si>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</si>
  <si>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</si>
  <si>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</si>
  <si>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</si>
  <si>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</si>
  <si>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</si>
  <si>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</si>
  <si>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</si>
  <si>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</si>
  <si>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</si>
  <si>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</si>
  <si>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</si>
  <si>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</si>
  <si>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</si>
  <si>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</si>
  <si>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</si>
  <si>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</si>
  <si>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</si>
  <si>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</si>
  <si>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</si>
  <si>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</si>
  <si>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</si>
  <si>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</si>
  <si>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</si>
  <si>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</si>
  <si>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</si>
  <si>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</si>
  <si>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</si>
  <si>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</si>
  <si>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</si>
  <si>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</si>
  <si>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</si>
  <si>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</si>
  <si>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</si>
  <si>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</si>
  <si>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</si>
  <si>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</si>
  <si>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</si>
  <si>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</si>
  <si>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</si>
  <si>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</si>
  <si>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</si>
  <si>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</si>
  <si>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</si>
  <si>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</si>
  <si>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</si>
  <si>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</si>
  <si>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</si>
  <si>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</si>
  <si>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</si>
  <si>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</si>
  <si>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</si>
  <si>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</si>
  <si>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</si>
  <si>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</si>
  <si>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</si>
  <si>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</si>
  <si>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</si>
  <si>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</si>
  <si>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</si>
  <si>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</si>
  <si>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</si>
  <si>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</si>
  <si>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</si>
  <si>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</si>
  <si>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</si>
  <si>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</si>
  <si>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</si>
  <si>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</si>
  <si>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</si>
  <si>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</si>
  <si>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</si>
  <si>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</si>
  <si>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</si>
  <si>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</si>
  <si>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</si>
  <si>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</si>
  <si>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</si>
  <si>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</si>
  <si>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</si>
  <si>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</si>
  <si>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</si>
  <si>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</si>
  <si>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</si>
  <si>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</si>
  <si>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</si>
  <si>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</si>
  <si>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</si>
  <si>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</si>
  <si>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</si>
  <si>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</si>
  <si>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</si>
  <si>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</si>
  <si>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</si>
  <si>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</si>
  <si>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</si>
  <si>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</si>
  <si>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</si>
  <si>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</si>
  <si>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</si>
  <si>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</si>
  <si>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</si>
  <si>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</si>
  <si>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</si>
  <si>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</si>
  <si>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</si>
  <si>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</si>
  <si>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</si>
  <si>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</si>
  <si>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</si>
  <si>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</si>
  <si>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</si>
  <si>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</si>
  <si>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</si>
  <si>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</si>
  <si>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</si>
  <si>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</si>
  <si>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</si>
  <si>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</si>
  <si>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</si>
  <si>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</si>
  <si>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</si>
  <si>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</si>
  <si>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</si>
  <si>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</si>
  <si>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</si>
  <si>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</si>
  <si>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</si>
  <si>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</si>
  <si>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</si>
  <si>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</si>
  <si>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</si>
  <si>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</si>
  <si>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</si>
  <si>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</si>
  <si>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</si>
  <si>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</si>
  <si>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</si>
  <si>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</si>
  <si>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</si>
  <si>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</si>
  <si>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</si>
  <si>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</si>
  <si>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</si>
  <si>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</si>
  <si>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</si>
  <si>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</si>
  <si>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</si>
  <si>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</si>
  <si>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</si>
  <si>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</si>
  <si>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</si>
  <si>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</si>
  <si>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</si>
  <si>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</si>
  <si>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</si>
  <si>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</si>
  <si>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</si>
  <si>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</si>
  <si>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</si>
  <si>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</si>
  <si>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</si>
  <si>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</si>
  <si>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</si>
  <si>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</si>
  <si>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</si>
  <si>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</si>
  <si>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</si>
  <si>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</si>
  <si>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</si>
  <si>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</si>
  <si>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</si>
  <si>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</si>
  <si>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</si>
  <si>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</si>
  <si>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</si>
  <si>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</si>
  <si>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</si>
  <si>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</si>
  <si>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</si>
  <si>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</si>
  <si>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</si>
  <si>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</si>
  <si>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</si>
  <si>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</si>
  <si>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</si>
  <si>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</si>
  <si>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</si>
  <si>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</si>
  <si>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</si>
  <si>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</si>
  <si>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</si>
  <si>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</si>
  <si>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</si>
  <si>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</si>
  <si>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</si>
  <si>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</si>
  <si>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</si>
  <si>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</si>
  <si>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</si>
  <si>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</si>
  <si>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</si>
  <si>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</si>
  <si>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</si>
  <si>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</si>
  <si>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</si>
  <si>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</si>
  <si>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</si>
  <si>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</si>
  <si>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</si>
  <si>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</si>
  <si>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</si>
  <si>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</si>
  <si>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</si>
  <si>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</si>
  <si>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</si>
  <si>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</si>
  <si>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</si>
  <si>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</si>
  <si>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</si>
  <si>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</si>
  <si>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</si>
  <si>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</si>
  <si>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</si>
  <si>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</si>
  <si>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</si>
  <si>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</si>
  <si>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</si>
  <si>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</si>
  <si>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</si>
  <si>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</si>
  <si>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</si>
  <si>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</si>
  <si>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</si>
  <si>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</si>
  <si>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</si>
  <si>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</si>
  <si>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</si>
  <si>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</si>
  <si>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</si>
  <si>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</si>
  <si>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</si>
  <si>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</si>
  <si>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</si>
  <si>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</si>
  <si>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</si>
  <si>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</si>
  <si>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</si>
  <si>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</si>
  <si>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</si>
  <si>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</si>
  <si>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</si>
  <si>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</si>
  <si>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</si>
  <si>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</si>
  <si>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</si>
  <si>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</si>
  <si>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</si>
  <si>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</si>
  <si>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</si>
  <si>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</si>
  <si>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</si>
  <si>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</si>
  <si>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</si>
  <si>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</si>
  <si>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</si>
  <si>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</si>
  <si>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</si>
  <si>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</si>
  <si>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</si>
  <si>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</si>
  <si>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</si>
  <si>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</si>
  <si>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</si>
  <si>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</si>
  <si>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</si>
  <si>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</si>
  <si>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</si>
  <si>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</si>
  <si>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</si>
  <si>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</si>
  <si>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</si>
  <si>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</si>
  <si>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</si>
  <si>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</si>
  <si>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</si>
  <si>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</si>
  <si>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</si>
  <si>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</si>
  <si>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</si>
  <si>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</si>
  <si>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</si>
  <si>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</si>
  <si>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</si>
  <si>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</si>
  <si>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</si>
  <si>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</si>
  <si>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</si>
  <si>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</si>
  <si>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</si>
  <si>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</si>
  <si>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</si>
  <si>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</si>
  <si>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</si>
  <si>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</si>
  <si>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</si>
  <si>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</si>
  <si>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</si>
  <si>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</si>
  <si>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</si>
  <si>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</si>
  <si>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</si>
  <si>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</si>
  <si>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</si>
  <si>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</si>
  <si>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</si>
  <si>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</si>
  <si>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</si>
  <si>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</si>
  <si>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</si>
  <si>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</si>
  <si>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</si>
  <si>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</si>
  <si>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</si>
  <si>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</si>
  <si>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</si>
  <si>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</si>
  <si>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</si>
  <si>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</si>
  <si>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</si>
  <si>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</si>
  <si>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</si>
  <si>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</si>
  <si>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</si>
  <si>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</si>
  <si>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</si>
  <si>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</si>
  <si>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</si>
  <si>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</si>
  <si>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</si>
  <si>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</si>
  <si>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</si>
  <si>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</si>
  <si>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</si>
  <si>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</si>
  <si>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</si>
  <si>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</si>
  <si>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</si>
  <si>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</si>
  <si>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</si>
  <si>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</si>
  <si>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</si>
  <si>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</si>
  <si>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</si>
  <si>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</si>
  <si>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</si>
  <si>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</si>
  <si>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</si>
  <si>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</si>
  <si>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</si>
  <si>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</si>
  <si>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</si>
  <si>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</si>
  <si>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</si>
  <si>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</si>
  <si>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</si>
  <si>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</si>
  <si>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</si>
  <si>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</si>
  <si>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</si>
  <si>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</si>
  <si>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</si>
  <si>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</si>
  <si>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</si>
  <si>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</si>
  <si>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</si>
  <si>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</si>
  <si>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</si>
  <si>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</si>
  <si>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</si>
  <si>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</si>
  <si>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</si>
  <si>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</si>
  <si>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</si>
  <si>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</si>
  <si>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</si>
  <si>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</si>
  <si>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</si>
  <si>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</si>
  <si>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</si>
  <si>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</si>
  <si>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</si>
  <si>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</si>
  <si>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</si>
  <si>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</si>
  <si>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</si>
  <si>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</si>
  <si>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</si>
  <si>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</si>
  <si>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</si>
  <si>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</si>
  <si>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</si>
  <si>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</si>
  <si>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</si>
  <si>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</si>
  <si>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</si>
  <si>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</si>
  <si>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</si>
  <si>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</si>
  <si>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</si>
  <si>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</si>
  <si>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</si>
  <si>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</si>
  <si>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</si>
  <si>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</si>
  <si>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</si>
  <si>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</si>
  <si>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</si>
  <si>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</si>
  <si>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</si>
  <si>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</si>
  <si>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</si>
  <si>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</si>
  <si>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</si>
  <si>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</si>
  <si>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</si>
  <si>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</si>
  <si>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</si>
  <si>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</si>
  <si>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</si>
  <si>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</si>
  <si>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</si>
  <si>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</si>
  <si>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</si>
  <si>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</si>
  <si>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</si>
  <si>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</si>
  <si>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</si>
  <si>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</si>
  <si>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</si>
  <si>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</si>
  <si>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</si>
  <si>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</si>
  <si>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</si>
  <si>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</si>
  <si>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</si>
  <si>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</si>
  <si>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</si>
  <si>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</si>
  <si>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</si>
  <si>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</si>
  <si>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</si>
  <si>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</si>
  <si>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</si>
  <si>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</si>
  <si>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</si>
  <si>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</si>
  <si>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</si>
  <si>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</si>
  <si>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</si>
  <si>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</si>
  <si>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</si>
  <si>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</si>
  <si>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</si>
  <si>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</si>
  <si>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</si>
  <si>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</si>
  <si>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</si>
  <si>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</si>
  <si>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</si>
  <si>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</si>
  <si>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</si>
  <si>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</si>
  <si>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</si>
  <si>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</si>
  <si>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</si>
  <si>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</si>
  <si>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</si>
  <si>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</si>
  <si>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</si>
  <si>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</si>
  <si>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</si>
  <si>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</si>
  <si>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</si>
  <si>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</si>
  <si>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</si>
  <si>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</si>
  <si>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</si>
  <si>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</si>
  <si>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</si>
  <si>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</si>
  <si>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</si>
  <si>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</si>
  <si>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</si>
  <si>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</si>
  <si>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</si>
  <si>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</si>
  <si>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</si>
  <si>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</si>
  <si>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</si>
  <si>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</si>
  <si>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</si>
  <si>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</si>
  <si>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</si>
  <si>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</si>
  <si>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</si>
  <si>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</si>
  <si>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</si>
  <si>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</si>
  <si>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</si>
  <si>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</si>
  <si>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</si>
  <si>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</si>
  <si>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</si>
  <si>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</si>
  <si>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</si>
  <si>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</si>
  <si>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</si>
  <si>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</si>
  <si>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</si>
  <si>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</si>
  <si>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</si>
  <si>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</si>
  <si>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</si>
  <si>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</si>
  <si>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</si>
  <si>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</si>
  <si>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</si>
  <si>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</si>
  <si>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</si>
  <si>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</si>
  <si>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</si>
  <si>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</si>
  <si>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</si>
  <si>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</si>
  <si>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</si>
  <si>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</si>
  <si>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</si>
  <si>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</si>
  <si>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</si>
  <si>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</si>
  <si>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</si>
  <si>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</si>
  <si>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</si>
  <si>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</si>
  <si>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</si>
  <si>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</si>
  <si>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</si>
  <si>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</si>
  <si>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</si>
  <si>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</si>
  <si>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</si>
  <si>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</si>
  <si>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</si>
  <si>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</si>
  <si>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</si>
  <si>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</si>
  <si>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</si>
  <si>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</si>
  <si>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</si>
  <si>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</si>
  <si>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</si>
  <si>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</si>
  <si>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</si>
  <si>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</si>
  <si>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</si>
  <si>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</si>
  <si>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</si>
  <si>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</si>
  <si>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</si>
  <si>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</si>
  <si>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</si>
  <si>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</si>
  <si>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</si>
  <si>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</si>
  <si>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</si>
  <si>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</si>
  <si>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</si>
  <si>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</si>
  <si>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</si>
  <si>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</si>
  <si>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</si>
  <si>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</si>
  <si>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</si>
  <si>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</si>
  <si>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</si>
  <si>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</si>
  <si>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</si>
  <si>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</si>
  <si>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</si>
  <si>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</si>
  <si>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</si>
  <si>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</si>
  <si>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</si>
  <si>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</si>
  <si>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</si>
  <si>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</si>
  <si>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</si>
  <si>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</si>
  <si>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</si>
  <si>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</si>
  <si>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</si>
  <si>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</si>
  <si>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</si>
  <si>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</si>
  <si>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</si>
  <si>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</si>
  <si>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</si>
  <si>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</si>
  <si>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</si>
  <si>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</si>
  <si>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</si>
  <si>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</si>
  <si>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</si>
  <si>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</si>
  <si>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</si>
  <si>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</si>
  <si>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</si>
  <si>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</si>
  <si>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</si>
  <si>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</si>
  <si>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</si>
  <si>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</si>
  <si>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</si>
  <si>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</si>
  <si>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</si>
  <si>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</si>
  <si>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</si>
  <si>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</si>
  <si>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</si>
  <si>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</si>
  <si>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</si>
  <si>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</si>
  <si>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</si>
  <si>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</si>
  <si>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</si>
  <si>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</si>
  <si>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</si>
  <si>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</si>
  <si>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</si>
  <si>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</si>
  <si>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</si>
  <si>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</si>
  <si>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</si>
  <si>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</si>
  <si>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</si>
  <si>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</si>
  <si>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</si>
  <si>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</si>
  <si>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</si>
  <si>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</si>
  <si>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</si>
  <si>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</si>
  <si>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</si>
  <si>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</si>
  <si>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</si>
  <si>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</si>
  <si>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</si>
  <si>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</si>
  <si>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</si>
  <si>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</si>
  <si>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</si>
  <si>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</si>
  <si>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</si>
  <si>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</si>
  <si>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</si>
  <si>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</si>
  <si>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</si>
  <si>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</si>
  <si>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</si>
  <si>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</si>
  <si>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</si>
  <si>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</si>
  <si>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</si>
  <si>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</si>
  <si>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</si>
  <si>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</si>
  <si>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</si>
  <si>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</si>
  <si>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</si>
  <si>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</si>
  <si>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</si>
  <si>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</si>
  <si>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</si>
  <si>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</si>
  <si>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</si>
  <si>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</si>
  <si>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</si>
  <si>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</si>
  <si>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</si>
  <si>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</si>
  <si>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</si>
  <si>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</si>
  <si>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</si>
  <si>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</si>
  <si>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</si>
  <si>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</si>
  <si>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</si>
  <si>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</si>
  <si>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</si>
  <si>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</si>
  <si>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</si>
  <si>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</si>
  <si>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</si>
  <si>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</si>
  <si>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</si>
  <si>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</si>
  <si>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</si>
  <si>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</si>
  <si>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</si>
  <si>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</si>
  <si>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</si>
  <si>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</si>
  <si>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</si>
  <si>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</si>
  <si>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</si>
  <si>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</si>
  <si>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</si>
  <si>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</si>
  <si>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</si>
  <si>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</si>
  <si>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</si>
  <si>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</si>
  <si>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</si>
  <si>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</si>
  <si>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</si>
  <si>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</si>
  <si>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</si>
  <si>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</si>
  <si>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</si>
  <si>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</si>
  <si>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</si>
  <si>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</si>
  <si>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</si>
  <si>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</si>
  <si>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</si>
  <si>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</si>
  <si>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</si>
  <si>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</si>
  <si>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</si>
  <si>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</si>
  <si>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</si>
  <si>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</si>
  <si>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</si>
  <si>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</si>
  <si>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</si>
  <si>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</si>
  <si>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</si>
  <si>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</si>
  <si>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</si>
  <si>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</si>
  <si>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</si>
  <si>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</si>
  <si>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</si>
  <si>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</si>
  <si>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</si>
  <si>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</si>
  <si>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</si>
  <si>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</si>
  <si>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</si>
  <si>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</si>
  <si>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</si>
  <si>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</si>
  <si>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</si>
  <si>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</si>
  <si>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</si>
  <si>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</si>
  <si>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</si>
  <si>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</si>
  <si>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</si>
  <si>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</si>
  <si>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</si>
  <si>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</si>
  <si>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</si>
  <si>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</si>
  <si>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</si>
  <si>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</si>
  <si>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</si>
  <si>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</si>
  <si>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</si>
  <si>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</si>
  <si>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</si>
  <si>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</si>
  <si>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</si>
  <si>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</si>
  <si>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</si>
  <si>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</si>
  <si>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</si>
  <si>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</si>
  <si>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</si>
  <si>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</si>
  <si>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</si>
  <si>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</si>
  <si>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</si>
  <si>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</si>
  <si>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</si>
  <si>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</si>
  <si>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</si>
  <si>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</si>
  <si>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</si>
  <si>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</si>
  <si>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</si>
  <si>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</si>
  <si>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</si>
  <si>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</si>
  <si>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</si>
  <si>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</si>
  <si>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</si>
  <si>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</si>
  <si>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</si>
  <si>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</si>
  <si>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</si>
  <si>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</si>
  <si>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</si>
  <si>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</si>
  <si>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</si>
  <si>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</si>
  <si>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</si>
  <si>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</si>
  <si>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</si>
  <si>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</si>
  <si>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</si>
  <si>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</si>
  <si>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</si>
  <si>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</si>
  <si>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</si>
  <si>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</si>
  <si>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</si>
  <si>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</si>
  <si>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</si>
  <si>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</si>
  <si>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</si>
  <si>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</si>
  <si>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</si>
  <si>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</si>
  <si>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</si>
  <si>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</si>
  <si>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</si>
  <si>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</si>
  <si>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</si>
  <si>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</si>
  <si>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</si>
  <si>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</si>
  <si>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</si>
  <si>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</si>
  <si>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</si>
  <si>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</si>
  <si>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</si>
  <si>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</si>
  <si>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</si>
  <si>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</si>
  <si>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</si>
  <si>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</si>
  <si>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</si>
  <si>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</si>
  <si>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</si>
  <si>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</si>
  <si>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</si>
  <si>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</si>
  <si>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</si>
  <si>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</si>
  <si>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</si>
  <si>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</si>
  <si>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</si>
  <si>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</si>
  <si>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</si>
  <si>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</si>
  <si>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</si>
  <si>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</si>
  <si>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</si>
  <si>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</si>
  <si>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</si>
  <si>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</si>
  <si>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</si>
  <si>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</si>
  <si>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</si>
  <si>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</si>
  <si>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</si>
  <si>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</si>
  <si>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</si>
  <si>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</si>
  <si>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</si>
  <si>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</si>
  <si>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</si>
  <si>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</si>
  <si>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</si>
  <si>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</si>
  <si>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</si>
  <si>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</si>
  <si>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</si>
  <si>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</si>
  <si>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</si>
  <si>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</si>
  <si>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</si>
  <si>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</si>
  <si>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</si>
  <si>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</si>
  <si>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</si>
  <si>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</si>
  <si>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</si>
  <si>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</si>
  <si>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</si>
  <si>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</si>
  <si>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</si>
  <si>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</si>
  <si>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</si>
  <si>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</si>
  <si>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</si>
  <si>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</si>
  <si>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</si>
  <si>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</si>
  <si>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</si>
  <si>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</si>
  <si>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</si>
  <si>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</si>
  <si>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</si>
  <si>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</si>
  <si>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</si>
  <si>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</si>
  <si>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</si>
  <si>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</si>
  <si>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</si>
  <si>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</si>
  <si>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</si>
  <si>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</si>
  <si>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</si>
  <si>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</si>
  <si>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</si>
  <si>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</si>
  <si>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</si>
  <si>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</si>
  <si>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</si>
  <si>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</si>
  <si>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</si>
  <si>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</si>
  <si>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</si>
  <si>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</si>
  <si>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</si>
  <si>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</si>
  <si>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</si>
  <si>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</si>
  <si>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</si>
  <si>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</si>
  <si>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</si>
  <si>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</si>
  <si>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</si>
  <si>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</si>
  <si>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</si>
  <si>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</si>
  <si>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</si>
  <si>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</si>
  <si>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</si>
  <si>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</si>
  <si>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</si>
  <si>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</si>
  <si>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</si>
  <si>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</si>
  <si>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</si>
  <si>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</si>
  <si>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</si>
  <si>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</si>
  <si>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</si>
  <si>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</si>
  <si>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</si>
  <si>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</si>
  <si>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</si>
  <si>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</si>
  <si>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</si>
  <si>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</si>
  <si>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</si>
  <si>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</si>
  <si>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</si>
  <si>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</si>
  <si>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</si>
  <si>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</si>
  <si>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</si>
  <si>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</si>
  <si>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</si>
  <si>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</si>
  <si>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</si>
  <si>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</si>
  <si>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</si>
  <si>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</si>
  <si>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</si>
  <si>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</si>
  <si>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</si>
  <si>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</si>
  <si>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</si>
  <si>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</si>
  <si>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</si>
  <si>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</si>
  <si>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</si>
  <si>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</si>
  <si>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</si>
  <si>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</si>
  <si>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</si>
  <si>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</si>
  <si>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</si>
  <si>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</si>
  <si>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</si>
  <si>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</si>
  <si>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</si>
  <si>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</si>
  <si>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</si>
  <si>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</si>
  <si>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</si>
  <si>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</si>
  <si>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</si>
  <si>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</si>
  <si>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</si>
  <si>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</si>
  <si>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</si>
  <si>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</si>
  <si>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</si>
  <si>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</si>
  <si>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</si>
  <si>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</si>
  <si>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</si>
  <si>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</si>
  <si>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</si>
  <si>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</si>
  <si>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</si>
  <si>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</si>
  <si>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</si>
  <si>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</si>
  <si>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</si>
  <si>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</si>
  <si>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</si>
  <si>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</si>
  <si>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</si>
  <si>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</si>
  <si>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</si>
  <si>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</si>
  <si>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</si>
  <si>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</si>
  <si>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</si>
  <si>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</si>
  <si>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</si>
  <si>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</si>
  <si>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</si>
  <si>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</si>
  <si>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</si>
  <si>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</si>
  <si>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</si>
  <si>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</si>
  <si>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</si>
  <si>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</si>
  <si>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</si>
  <si>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</si>
  <si>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</si>
  <si>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</si>
  <si>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</si>
  <si>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</si>
  <si>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</si>
  <si>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</si>
  <si>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</si>
  <si>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</si>
  <si>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</si>
  <si>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</si>
  <si>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</si>
  <si>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</si>
  <si>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</si>
  <si>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</si>
  <si>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</si>
  <si>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</si>
  <si>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</si>
  <si>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</si>
  <si>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</si>
  <si>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</si>
  <si>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</si>
  <si>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</si>
  <si>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</si>
  <si>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</si>
  <si>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</si>
  <si>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</si>
  <si>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</si>
  <si>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</si>
  <si>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</si>
  <si>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</si>
  <si>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</si>
  <si>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</si>
  <si>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</si>
  <si>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</si>
  <si>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</si>
  <si>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</si>
  <si>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</si>
  <si>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</si>
  <si>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</si>
  <si>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</si>
  <si>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</si>
  <si>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</si>
  <si>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</si>
  <si>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</si>
  <si>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</si>
  <si>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</si>
  <si>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</si>
  <si>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</si>
  <si>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</si>
  <si>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</si>
  <si>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</si>
  <si>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</si>
  <si>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</si>
  <si>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</si>
  <si>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</si>
  <si>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</si>
  <si>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</si>
  <si>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</si>
  <si>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</si>
  <si>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</si>
  <si>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</si>
  <si>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</si>
  <si>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</si>
  <si>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</si>
  <si>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</si>
  <si>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</si>
  <si>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</si>
  <si>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</si>
  <si>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</si>
  <si>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</si>
  <si>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</si>
  <si>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</si>
  <si>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</si>
  <si>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</si>
  <si>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</si>
  <si>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</si>
  <si>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</si>
  <si>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</si>
  <si>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</si>
  <si>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</si>
  <si>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</si>
  <si>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</si>
  <si>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</si>
  <si>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</si>
  <si>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</si>
  <si>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</si>
  <si>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</si>
  <si>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</si>
  <si>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</si>
  <si>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</si>
  <si>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</si>
  <si>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</si>
  <si>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</si>
  <si>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</si>
  <si>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</si>
  <si>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</si>
  <si>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</si>
  <si>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</si>
  <si>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</si>
  <si>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</si>
  <si>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</si>
  <si>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</si>
  <si>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</si>
  <si>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</si>
  <si>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</si>
  <si>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</si>
  <si>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</si>
  <si>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</si>
  <si>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</si>
  <si>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</si>
  <si>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</si>
  <si>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</si>
  <si>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</si>
  <si>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</si>
  <si>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</si>
  <si>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</si>
  <si>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</si>
  <si>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</si>
  <si>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</si>
  <si>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</si>
  <si>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</si>
  <si>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</si>
  <si>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</si>
  <si>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</si>
  <si>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</si>
  <si>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</si>
  <si>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</si>
  <si>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</si>
  <si>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</si>
  <si>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</si>
  <si>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</si>
  <si>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</si>
  <si>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</si>
  <si>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</si>
  <si>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</si>
  <si>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</si>
  <si>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</si>
  <si>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</si>
  <si>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</si>
  <si>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</si>
  <si>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</si>
  <si>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</si>
  <si>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</si>
  <si>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</si>
  <si>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</si>
  <si>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</si>
  <si>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</si>
  <si>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</si>
  <si>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</si>
  <si>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</si>
  <si>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</si>
  <si>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</si>
  <si>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</si>
  <si>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</si>
  <si>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</si>
  <si>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</si>
  <si>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</si>
  <si>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</si>
  <si>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</si>
  <si>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</si>
  <si>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</si>
  <si>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</si>
  <si>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</si>
  <si>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</si>
  <si>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</si>
  <si>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</si>
  <si>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</si>
  <si>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</si>
  <si>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</si>
  <si>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</si>
  <si>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</si>
  <si>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</si>
  <si>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</si>
  <si>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</si>
  <si>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</si>
  <si>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</si>
  <si>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</si>
  <si>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</si>
  <si>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</si>
  <si>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</si>
  <si>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</si>
  <si>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</si>
  <si>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</si>
  <si>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</si>
  <si>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</si>
  <si>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</si>
  <si>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</si>
  <si>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</si>
  <si>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</si>
  <si>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</si>
  <si>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</si>
  <si>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</si>
  <si>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</si>
  <si>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</si>
  <si>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</si>
  <si>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</si>
  <si>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</si>
  <si>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</si>
  <si>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</si>
  <si>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</si>
  <si>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</si>
  <si>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</si>
  <si>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</si>
  <si>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</si>
  <si>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</si>
  <si>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</si>
  <si>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</si>
  <si>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</si>
  <si>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</si>
  <si>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</si>
  <si>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</si>
  <si>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</si>
  <si>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</si>
  <si>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</si>
  <si>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</si>
  <si>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</si>
  <si>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</si>
  <si>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</si>
  <si>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</si>
  <si>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</si>
  <si>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</si>
  <si>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</si>
  <si>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</si>
  <si>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</si>
  <si>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</si>
  <si>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</si>
  <si>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</si>
  <si>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</si>
  <si>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</si>
  <si>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</si>
  <si>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</si>
  <si>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</si>
  <si>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</si>
  <si>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</si>
  <si>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</si>
  <si>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</si>
  <si>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</si>
  <si>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</si>
  <si>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</si>
  <si>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</si>
  <si>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</si>
  <si>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</si>
  <si>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</si>
  <si>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</si>
  <si>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</si>
  <si>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</si>
  <si>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</si>
  <si>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</si>
  <si>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</si>
  <si>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</si>
  <si>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</si>
  <si>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</si>
  <si>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</si>
  <si>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</si>
  <si>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</si>
  <si>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</si>
  <si>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</si>
  <si>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</si>
  <si>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</si>
  <si>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</si>
  <si>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</si>
  <si>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</si>
  <si>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</si>
  <si>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</si>
  <si>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</si>
  <si>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</si>
  <si>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</si>
  <si>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</si>
  <si>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</si>
  <si>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</si>
  <si>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</si>
  <si>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</si>
  <si>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</si>
  <si>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</si>
  <si>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</si>
  <si>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</si>
  <si>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</si>
  <si>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</si>
  <si>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</si>
  <si>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</si>
  <si>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</si>
  <si>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</si>
  <si>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</si>
  <si>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</si>
  <si>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</si>
  <si>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</si>
  <si>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</si>
  <si>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</si>
  <si>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</si>
  <si>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</si>
  <si>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</si>
  <si>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</si>
  <si>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</si>
  <si>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</si>
  <si>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</si>
  <si>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</si>
  <si>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</si>
  <si>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</si>
  <si>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</si>
  <si>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</si>
  <si>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</si>
  <si>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</si>
  <si>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</si>
  <si>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</si>
  <si>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</si>
  <si>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</si>
  <si>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</si>
  <si>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</si>
  <si>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</si>
  <si>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</si>
  <si>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</si>
  <si>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</si>
  <si>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</si>
  <si>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</si>
  <si>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</si>
  <si>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</si>
  <si>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</si>
  <si>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</si>
  <si>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</si>
  <si>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</si>
  <si>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</si>
  <si>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</si>
  <si>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</si>
  <si>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</si>
  <si>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</si>
  <si>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</si>
  <si>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</si>
  <si>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</si>
  <si>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</si>
  <si>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</si>
  <si>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</si>
  <si>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</si>
  <si>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</si>
  <si>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</si>
  <si>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</si>
  <si>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</si>
  <si>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</si>
  <si>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</si>
  <si>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</si>
  <si>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</si>
  <si>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</si>
  <si>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</si>
  <si>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</si>
  <si>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</si>
  <si>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</si>
  <si>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</si>
  <si>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</si>
  <si>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</si>
  <si>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</si>
  <si>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</si>
  <si>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</si>
  <si>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</si>
  <si>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</si>
  <si>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</si>
  <si>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</si>
  <si>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</si>
  <si>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</si>
  <si>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</si>
  <si>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</si>
  <si>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</si>
  <si>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</si>
  <si>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</si>
  <si>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</si>
  <si>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</si>
  <si>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</si>
  <si>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</si>
  <si>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</si>
  <si>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</si>
  <si>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</si>
  <si>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</si>
  <si>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</si>
  <si>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</si>
  <si>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</si>
  <si>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</si>
  <si>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</si>
  <si>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</si>
  <si>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</si>
  <si>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</si>
  <si>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</si>
  <si>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</si>
  <si>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</si>
  <si>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</si>
  <si>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</si>
  <si>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</si>
  <si>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</si>
  <si>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</si>
  <si>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</si>
  <si>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</si>
  <si>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</si>
  <si>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</si>
  <si>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</si>
  <si>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</si>
  <si>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</si>
  <si>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</si>
  <si>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</si>
  <si>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</si>
  <si>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</si>
  <si>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</si>
  <si>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</si>
  <si>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</si>
  <si>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</si>
  <si>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</si>
  <si>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</si>
  <si>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</si>
  <si>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</si>
  <si>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</si>
  <si>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</si>
  <si>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</si>
  <si>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</si>
  <si>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</si>
  <si>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</si>
  <si>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</si>
  <si>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</si>
  <si>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</si>
  <si>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</si>
  <si>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</si>
  <si>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</si>
  <si>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</si>
  <si>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</si>
  <si>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</si>
  <si>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</si>
  <si>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</si>
  <si>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</si>
  <si>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</si>
  <si>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</si>
  <si>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</si>
  <si>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</si>
  <si>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</si>
  <si>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</si>
  <si>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</si>
  <si>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</si>
  <si>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</si>
  <si>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</si>
  <si>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</si>
  <si>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</si>
  <si>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</si>
  <si>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</si>
  <si>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</si>
  <si>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</si>
  <si>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</si>
  <si>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</si>
  <si>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</si>
  <si>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</si>
  <si>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</si>
  <si>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</si>
  <si>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</si>
  <si>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</si>
  <si>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</si>
  <si>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</si>
  <si>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</si>
  <si>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</si>
  <si>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</si>
  <si>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</si>
  <si>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</si>
  <si>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</si>
  <si>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</si>
  <si>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</si>
  <si>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</si>
  <si>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</si>
  <si>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</si>
  <si>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</si>
  <si>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</si>
  <si>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</si>
  <si>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</si>
  <si>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</si>
  <si>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</si>
  <si>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</si>
  <si>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</si>
  <si>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</si>
  <si>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</si>
  <si>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</si>
  <si>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</si>
  <si>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</si>
  <si>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</si>
  <si>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</si>
  <si>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</si>
  <si>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</si>
  <si>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</si>
  <si>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</si>
  <si>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</si>
  <si>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</si>
  <si>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</si>
  <si>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</si>
  <si>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</si>
  <si>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</si>
  <si>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</si>
  <si>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</si>
  <si>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</si>
  <si>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</si>
  <si>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</si>
  <si>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</si>
  <si>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</si>
  <si>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</si>
  <si>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</si>
  <si>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</si>
  <si>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</si>
  <si>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</si>
  <si>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</si>
  <si>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</si>
  <si>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</si>
  <si>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</si>
  <si>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</si>
  <si>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</si>
  <si>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</si>
  <si>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</si>
  <si>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</si>
  <si>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</si>
  <si>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</si>
  <si>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</si>
  <si>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</si>
  <si>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</si>
  <si>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</si>
  <si>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</si>
  <si>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</si>
  <si>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</si>
  <si>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</si>
  <si>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</si>
  <si>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</si>
  <si>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</si>
  <si>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</si>
  <si>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</si>
  <si>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</si>
  <si>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</si>
  <si>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</si>
  <si>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</si>
  <si>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</si>
  <si>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</si>
  <si>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</si>
  <si>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</si>
  <si>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</si>
  <si>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</si>
  <si>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</si>
  <si>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</si>
  <si>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</si>
  <si>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</si>
  <si>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</si>
  <si>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</si>
  <si>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</si>
  <si>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</si>
  <si>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</si>
  <si>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</si>
  <si>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</si>
  <si>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</si>
  <si>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</si>
  <si>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</si>
  <si>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</si>
  <si>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</si>
  <si>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</si>
  <si>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</si>
  <si>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</si>
  <si>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</si>
  <si>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</si>
  <si>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</si>
  <si>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</si>
  <si>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</si>
  <si>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</si>
  <si>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</si>
  <si>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</si>
  <si>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</si>
  <si>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</si>
  <si>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</si>
  <si>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</si>
  <si>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</si>
  <si>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</si>
  <si>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</si>
  <si>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</si>
  <si>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</si>
  <si>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</si>
  <si>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</si>
  <si>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</si>
  <si>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</si>
  <si>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</si>
  <si>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</si>
  <si>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</si>
  <si>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</si>
  <si>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</si>
  <si>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</si>
  <si>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</si>
  <si>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</si>
  <si>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</si>
  <si>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</si>
  <si>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</si>
  <si>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</si>
  <si>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</si>
  <si>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</si>
  <si>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</si>
  <si>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</si>
  <si>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</si>
  <si>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</si>
  <si>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</si>
  <si>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</si>
  <si>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</si>
  <si>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</si>
  <si>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</si>
  <si>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</si>
  <si>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</si>
  <si>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</si>
  <si>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</si>
  <si>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</si>
  <si>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</si>
  <si>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</si>
  <si>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</si>
  <si>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</si>
  <si>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</si>
  <si>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</si>
  <si>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</si>
  <si>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</si>
  <si>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</si>
  <si>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</si>
  <si>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</si>
  <si>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</si>
  <si>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</si>
  <si>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</si>
  <si>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</si>
  <si>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</si>
  <si>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</si>
  <si>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</si>
  <si>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</si>
  <si>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</si>
  <si>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</si>
  <si>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</si>
  <si>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</si>
  <si>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</si>
  <si>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</si>
  <si>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</si>
  <si>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</si>
  <si>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</si>
  <si>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</si>
  <si>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</si>
  <si>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</si>
  <si>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</si>
  <si>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</si>
  <si>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</si>
  <si>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</si>
  <si>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</si>
  <si>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</si>
  <si>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</si>
  <si>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</si>
  <si>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</si>
  <si>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</si>
  <si>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</si>
  <si>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</si>
  <si>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</si>
  <si>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</si>
  <si>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</si>
  <si>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</si>
  <si>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</si>
  <si>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</si>
  <si>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</si>
  <si>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</si>
  <si>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</si>
  <si>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</si>
  <si>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</si>
  <si>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</si>
  <si>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</si>
  <si>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</si>
  <si>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</si>
  <si>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</si>
  <si>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</si>
  <si>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</si>
  <si>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</si>
  <si>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</si>
  <si>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</si>
  <si>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</si>
  <si>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</si>
  <si>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</si>
  <si>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</si>
  <si>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</si>
  <si>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</si>
  <si>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</si>
  <si>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</si>
  <si>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</si>
  <si>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</si>
  <si>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</si>
  <si>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</si>
  <si>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</si>
  <si>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</si>
  <si>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</si>
  <si>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</si>
  <si>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</si>
  <si>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</si>
  <si>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</si>
  <si>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</si>
  <si>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</si>
  <si>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</si>
  <si>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</si>
  <si>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</si>
  <si>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</si>
  <si>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</si>
  <si>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</si>
  <si>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</si>
  <si>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</si>
  <si>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</si>
  <si>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</si>
  <si>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</si>
  <si>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</si>
  <si>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</si>
  <si>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</si>
  <si>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</si>
  <si>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</si>
  <si>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</si>
  <si>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</si>
  <si>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</si>
  <si>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</si>
  <si>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</si>
  <si>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</si>
  <si>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</si>
  <si>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</si>
  <si>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</si>
  <si>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</si>
  <si>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</si>
  <si>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</si>
  <si>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</si>
  <si>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</si>
  <si>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</si>
  <si>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</si>
  <si>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</si>
  <si>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</si>
  <si>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</si>
  <si>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</si>
  <si>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</si>
  <si>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</si>
  <si>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</si>
  <si>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</si>
  <si>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</si>
  <si>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</si>
  <si>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</si>
  <si>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</si>
  <si>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</si>
  <si>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</si>
  <si>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</si>
  <si>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</si>
  <si>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</si>
  <si>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</si>
  <si>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</si>
  <si>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</si>
  <si>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</si>
  <si>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</si>
  <si>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</si>
  <si>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</si>
  <si>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</si>
  <si>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</si>
  <si>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</si>
  <si>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</si>
  <si>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</si>
  <si>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</si>
  <si>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</si>
  <si>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</si>
  <si>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</si>
  <si>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</si>
  <si>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</si>
  <si>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</si>
  <si>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</si>
  <si>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</si>
  <si>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</si>
  <si>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</si>
  <si>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</si>
  <si>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</si>
  <si>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</si>
  <si>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</si>
  <si>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</si>
  <si>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</si>
  <si>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</si>
  <si>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</si>
  <si>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</si>
  <si>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</si>
  <si>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</si>
  <si>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</si>
  <si>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</si>
  <si>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</si>
  <si>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</si>
  <si>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</si>
  <si>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</si>
  <si>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</si>
  <si>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</si>
  <si>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</si>
  <si>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</si>
  <si>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</si>
  <si>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</si>
  <si>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</si>
  <si>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</si>
  <si>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</si>
  <si>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</si>
  <si>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</si>
  <si>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</si>
  <si>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</si>
  <si>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</si>
  <si>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</si>
  <si>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</si>
  <si>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</si>
  <si>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</si>
  <si>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</si>
  <si>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</si>
  <si>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</si>
  <si>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</si>
  <si>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</si>
  <si>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</si>
  <si>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</si>
  <si>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</si>
  <si>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</si>
  <si>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</si>
  <si>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</si>
  <si>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</si>
  <si>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</si>
  <si>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</si>
  <si>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</si>
  <si>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</si>
  <si>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</si>
  <si>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</si>
  <si>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</si>
  <si>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</si>
  <si>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</si>
  <si>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</si>
  <si>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</si>
  <si>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</si>
  <si>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</si>
  <si>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</si>
  <si>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</si>
  <si>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</si>
  <si>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</si>
  <si>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</si>
  <si>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</si>
  <si>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</si>
  <si>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</si>
  <si>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</si>
  <si>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</si>
  <si>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</si>
  <si>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</si>
  <si>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</si>
  <si>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</si>
  <si>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</si>
  <si>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</si>
  <si>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</si>
  <si>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</si>
  <si>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</si>
  <si>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</si>
  <si>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</si>
  <si>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</si>
  <si>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</si>
  <si>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</si>
  <si>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</si>
  <si>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</si>
  <si>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</si>
  <si>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</si>
  <si>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</si>
  <si>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</si>
  <si>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</si>
  <si>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</si>
  <si>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</si>
  <si>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</si>
  <si>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</si>
  <si>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</si>
  <si>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</si>
  <si>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</si>
  <si>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</si>
  <si>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</si>
  <si>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</si>
  <si>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</si>
  <si>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</si>
  <si>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</si>
  <si>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</si>
  <si>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</si>
  <si>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</si>
  <si>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</si>
  <si>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</si>
  <si>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</si>
  <si>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</si>
  <si>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</si>
  <si>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</si>
  <si>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</si>
  <si>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</si>
  <si>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</si>
  <si>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</si>
  <si>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</si>
  <si>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</si>
  <si>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</si>
  <si>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</si>
  <si>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</si>
  <si>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</si>
  <si>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</si>
  <si>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</si>
  <si>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</si>
  <si>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</si>
  <si>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</si>
  <si>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</si>
  <si>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</si>
  <si>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</si>
  <si>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</si>
  <si>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</si>
  <si>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</si>
  <si>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</si>
  <si>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</si>
  <si>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</si>
  <si>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</si>
  <si>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</si>
  <si>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</si>
  <si>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</si>
  <si>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</si>
  <si>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</si>
  <si>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</si>
  <si>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</si>
  <si>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</si>
  <si>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</si>
  <si>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</si>
  <si>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</si>
  <si>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</si>
  <si>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</si>
  <si>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</si>
  <si>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</si>
  <si>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</si>
  <si>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</si>
  <si>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</si>
  <si>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</si>
  <si>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</si>
  <si>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</si>
  <si>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</si>
  <si>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</si>
  <si>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</si>
  <si>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</si>
  <si>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</si>
  <si>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</si>
  <si>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</si>
  <si>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</si>
  <si>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</si>
  <si>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</si>
  <si>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</si>
  <si>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</si>
  <si>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</si>
  <si>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</si>
  <si>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</si>
  <si>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</si>
  <si>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</si>
  <si>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</si>
  <si>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</si>
  <si>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</si>
  <si>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</si>
  <si>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</si>
  <si>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</si>
  <si>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</si>
  <si>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</si>
  <si>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</si>
  <si>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</si>
  <si>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</si>
  <si>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</si>
  <si>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</si>
  <si>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</si>
  <si>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</si>
  <si>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</si>
  <si>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</si>
  <si>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</si>
  <si>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</si>
  <si>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</si>
  <si>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</si>
  <si>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</si>
  <si>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</si>
  <si>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</si>
  <si>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</si>
  <si>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</si>
  <si>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</si>
  <si>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</si>
  <si>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</si>
  <si>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</si>
  <si>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</si>
  <si>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</si>
  <si>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</si>
  <si>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</si>
  <si>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</si>
  <si>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</si>
  <si>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</si>
  <si>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</si>
  <si>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</si>
  <si>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</si>
  <si>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</si>
  <si>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</si>
  <si>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</si>
  <si>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</si>
  <si>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</si>
  <si>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</si>
  <si>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</si>
  <si>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</si>
  <si>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</si>
  <si>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</si>
  <si>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</si>
  <si>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</si>
  <si>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</si>
  <si>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</si>
  <si>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</si>
  <si>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</si>
  <si>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</si>
  <si>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</si>
  <si>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</si>
  <si>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</si>
  <si>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</si>
  <si>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</si>
  <si>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</si>
  <si>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</si>
  <si>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</si>
  <si>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</si>
  <si>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</si>
  <si>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</si>
  <si>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</si>
  <si>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</si>
  <si>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</si>
  <si>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</si>
  <si>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</si>
  <si>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</si>
  <si>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</si>
  <si>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</si>
  <si>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</si>
  <si>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</si>
  <si>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</si>
  <si>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</si>
  <si>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</si>
  <si>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</si>
  <si>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</si>
  <si>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</si>
  <si>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</si>
  <si>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</si>
  <si>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</si>
  <si>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</si>
  <si>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</si>
  <si>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</si>
  <si>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</si>
  <si>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</si>
  <si>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</si>
  <si>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</si>
  <si>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</si>
  <si>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</si>
  <si>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</si>
  <si>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</si>
  <si>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</si>
  <si>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</si>
  <si>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</si>
  <si>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</si>
  <si>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</si>
  <si>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</si>
  <si>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</si>
  <si>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</si>
  <si>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</si>
  <si>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</si>
  <si>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</si>
  <si>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</si>
  <si>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</si>
  <si>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</si>
  <si>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</si>
  <si>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</si>
  <si>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</si>
  <si>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</si>
  <si>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</si>
  <si>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</si>
  <si>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</si>
  <si>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</si>
  <si>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</si>
  <si>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</si>
  <si>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</si>
  <si>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</si>
  <si>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</si>
  <si>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</si>
  <si>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</si>
  <si>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</si>
  <si>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</si>
  <si>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</si>
  <si>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</si>
  <si>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</si>
  <si>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</si>
  <si>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</si>
  <si>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</si>
  <si>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</si>
  <si>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</si>
  <si>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</si>
  <si>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</si>
  <si>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</si>
  <si>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</si>
  <si>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</si>
  <si>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</si>
  <si>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</si>
  <si>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</si>
  <si>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</si>
  <si>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</si>
  <si>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</si>
  <si>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</si>
  <si>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</si>
  <si>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</si>
  <si>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</si>
  <si>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</si>
  <si>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</si>
  <si>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</si>
  <si>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</si>
  <si>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</si>
  <si>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</si>
  <si>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</si>
  <si>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</si>
  <si>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</si>
  <si>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</si>
  <si>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</si>
  <si>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</si>
  <si>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</si>
  <si>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</si>
  <si>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</si>
  <si>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</si>
  <si>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</si>
  <si>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</si>
  <si>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</si>
  <si>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</si>
  <si>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</si>
  <si>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</si>
  <si>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</si>
  <si>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</si>
  <si>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</si>
  <si>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</si>
  <si>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</si>
  <si>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</si>
  <si>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</si>
  <si>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</si>
  <si>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</si>
  <si>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</si>
  <si>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</si>
  <si>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</si>
  <si>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</si>
  <si>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</si>
  <si>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</si>
  <si>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</si>
  <si>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</si>
  <si>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</si>
  <si>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</si>
  <si>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</si>
  <si>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</si>
  <si>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</si>
  <si>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</si>
  <si>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</si>
  <si>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</si>
  <si>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</si>
  <si>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</si>
  <si>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</si>
  <si>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</si>
  <si>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</si>
  <si>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</si>
  <si>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</si>
  <si>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</si>
  <si>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</si>
  <si>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</si>
  <si>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</si>
  <si>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</si>
  <si>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</si>
  <si>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</si>
  <si>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</si>
  <si>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</si>
  <si>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</si>
  <si>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</si>
  <si>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</si>
  <si>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</si>
  <si>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</si>
  <si>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</si>
  <si>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</si>
  <si>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</si>
  <si>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</si>
  <si>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</si>
  <si>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</si>
  <si>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</si>
  <si>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</si>
  <si>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</si>
  <si>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</si>
  <si>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</si>
  <si>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</si>
  <si>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</si>
  <si>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</si>
  <si>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</si>
  <si>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</si>
  <si>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</si>
  <si>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</si>
  <si>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</si>
  <si>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</si>
  <si>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</si>
  <si>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</si>
  <si>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</si>
  <si>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</si>
  <si>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</si>
  <si>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</si>
  <si>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</si>
  <si>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</si>
  <si>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</si>
  <si>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</si>
  <si>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</si>
  <si>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</si>
  <si>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</si>
  <si>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</si>
  <si>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</si>
  <si>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</si>
  <si>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</si>
  <si>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</si>
  <si>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</si>
  <si>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</si>
  <si>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</si>
  <si>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</si>
  <si>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</si>
  <si>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</si>
  <si>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</si>
  <si>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</si>
  <si>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</si>
  <si>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</si>
  <si>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</si>
  <si>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</si>
  <si>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</si>
  <si>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</si>
  <si>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</si>
  <si>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</si>
  <si>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</si>
  <si>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</si>
  <si>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</si>
  <si>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</si>
  <si>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</si>
  <si>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</si>
  <si>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</si>
  <si>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</si>
  <si>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</si>
  <si>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</si>
  <si>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</si>
  <si>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</si>
  <si>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</si>
  <si>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</si>
  <si>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</si>
  <si>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</si>
  <si>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</si>
  <si>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</si>
  <si>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</si>
  <si>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</si>
  <si>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</si>
  <si>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</si>
  <si>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</si>
  <si>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</si>
  <si>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</si>
  <si>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</si>
  <si>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</si>
  <si>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</si>
  <si>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</si>
  <si>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</si>
  <si>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</si>
  <si>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</si>
  <si>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</si>
  <si>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</si>
  <si>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</si>
  <si>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</si>
  <si>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</si>
  <si>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</si>
  <si>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</si>
  <si>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</si>
  <si>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</si>
  <si>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</si>
  <si>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</si>
  <si>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</si>
  <si>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</si>
  <si>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</si>
  <si>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</si>
  <si>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</si>
  <si>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</si>
  <si>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</si>
  <si>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</si>
  <si>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</si>
  <si>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</si>
  <si>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</si>
  <si>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</si>
  <si>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</si>
  <si>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</si>
  <si>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</si>
  <si>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</si>
  <si>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</si>
  <si>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</si>
  <si>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</si>
  <si>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</si>
  <si>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</si>
  <si>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</si>
  <si>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</si>
  <si>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</si>
  <si>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</si>
  <si>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</si>
  <si>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</si>
  <si>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</si>
  <si>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</si>
  <si>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</si>
  <si>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</si>
  <si>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</si>
  <si>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</si>
  <si>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</si>
  <si>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</si>
  <si>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</si>
  <si>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</si>
  <si>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</si>
  <si>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</si>
  <si>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</si>
  <si>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</si>
  <si>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</si>
  <si>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</si>
  <si>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</si>
  <si>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</si>
  <si>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</si>
  <si>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</si>
  <si>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</si>
  <si>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</si>
  <si>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</si>
  <si>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</si>
  <si>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</si>
  <si>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</si>
  <si>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</si>
  <si>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</si>
  <si>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</si>
  <si>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</si>
  <si>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</si>
  <si>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</si>
  <si>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</si>
  <si>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</si>
  <si>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</si>
  <si>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</si>
  <si>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</si>
  <si>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</si>
  <si>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</si>
  <si>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</si>
  <si>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</si>
  <si>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</si>
  <si>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</si>
  <si>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</si>
  <si>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</si>
  <si>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</si>
  <si>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</si>
  <si>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</si>
  <si>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</si>
  <si>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</si>
  <si>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</si>
  <si>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</si>
  <si>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</si>
  <si>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</si>
  <si>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</si>
  <si>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</si>
  <si>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</si>
  <si>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</si>
  <si>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</si>
  <si>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</si>
  <si>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</si>
  <si>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</si>
  <si>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</si>
  <si>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</si>
  <si>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</si>
  <si>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</si>
  <si>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</si>
  <si>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</si>
  <si>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</si>
  <si>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</si>
  <si>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</si>
  <si>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</si>
  <si>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</si>
  <si>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</si>
  <si>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</si>
  <si>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</si>
  <si>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</si>
  <si>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</si>
  <si>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</si>
  <si>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</si>
  <si>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</si>
  <si>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</si>
  <si>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</si>
  <si>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</si>
  <si>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</si>
  <si>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</si>
  <si>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</si>
  <si>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</si>
  <si>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</si>
  <si>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</si>
  <si>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</si>
  <si>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</si>
  <si>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</si>
  <si>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</si>
  <si>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</si>
  <si>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</si>
  <si>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</si>
  <si>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</si>
  <si>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</si>
  <si>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</si>
  <si>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</si>
  <si>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</si>
  <si>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</si>
  <si>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</si>
  <si>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</si>
  <si>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</si>
  <si>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</si>
  <si>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</si>
  <si>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</si>
  <si>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</si>
  <si>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</si>
  <si>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</si>
  <si>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</si>
  <si>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</si>
  <si>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</si>
  <si>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</si>
  <si>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</si>
  <si>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</si>
  <si>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</si>
  <si>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</si>
  <si>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</si>
  <si>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</si>
  <si>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</si>
  <si>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</si>
  <si>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</si>
  <si>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</si>
  <si>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</si>
  <si>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</si>
  <si>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</si>
  <si>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</si>
  <si>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</si>
  <si>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</si>
  <si>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</si>
  <si>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</si>
  <si>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</si>
  <si>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</si>
  <si>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</si>
  <si>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</si>
  <si>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</si>
  <si>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</si>
  <si>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</si>
  <si>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</si>
  <si>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</si>
  <si>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</si>
  <si>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</si>
  <si>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</si>
  <si>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</si>
  <si>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</si>
  <si>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</si>
  <si>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</si>
  <si>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</si>
  <si>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</si>
  <si>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</si>
  <si>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</si>
  <si>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</si>
  <si>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</si>
  <si>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</si>
  <si>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</si>
  <si>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</si>
  <si>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</si>
  <si>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</si>
  <si>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</si>
  <si>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</si>
  <si>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</si>
  <si>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</si>
  <si>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</si>
  <si>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</si>
  <si>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</si>
  <si>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</si>
  <si>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</si>
  <si>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</si>
  <si>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</si>
  <si>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</si>
  <si>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</si>
  <si>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</si>
  <si>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</si>
  <si>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</si>
  <si>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</si>
  <si>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</si>
  <si>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</si>
  <si>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</si>
  <si>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</si>
  <si>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</si>
  <si>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</si>
  <si>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</si>
  <si>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</si>
  <si>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</si>
  <si>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</si>
  <si>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</si>
  <si>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</si>
  <si>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</si>
  <si>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</si>
  <si>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</si>
  <si>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</si>
  <si>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</si>
  <si>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</si>
  <si>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</si>
  <si>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</si>
  <si>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</si>
  <si>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</si>
  <si>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</si>
  <si>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</si>
  <si>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</si>
  <si>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</si>
  <si>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</si>
  <si>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</si>
  <si>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</si>
  <si>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</si>
  <si>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</si>
  <si>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</si>
  <si>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</si>
  <si>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</si>
  <si>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</si>
  <si>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</si>
  <si>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</si>
  <si>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</si>
  <si>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</si>
  <si>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</si>
  <si>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</si>
  <si>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</si>
  <si>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</si>
  <si>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</si>
  <si>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</si>
  <si>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</si>
  <si>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</si>
  <si>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</si>
  <si>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</si>
  <si>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</si>
  <si>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</si>
  <si>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</si>
  <si>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</si>
  <si>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</si>
  <si>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</si>
  <si>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</si>
  <si>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</si>
  <si>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</si>
  <si>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</si>
  <si>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</si>
  <si>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</si>
  <si>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</si>
  <si>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</si>
  <si>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</si>
  <si>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</si>
  <si>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</si>
  <si>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</si>
  <si>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</si>
  <si>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</si>
  <si>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</si>
  <si>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</si>
  <si>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</si>
  <si>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</si>
  <si>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</si>
  <si>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</si>
  <si>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</si>
  <si>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</si>
  <si>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</si>
  <si>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</si>
  <si>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</si>
  <si>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</si>
  <si>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</si>
  <si>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</si>
  <si>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</si>
  <si>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</si>
  <si>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</si>
  <si>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</si>
  <si>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</si>
  <si>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</si>
  <si>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</si>
  <si>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</si>
  <si>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</si>
  <si>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</si>
  <si>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</si>
  <si>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</si>
  <si>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</si>
  <si>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</si>
  <si>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</si>
  <si>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</si>
  <si>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</si>
  <si>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</si>
  <si>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</si>
  <si>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</si>
  <si>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</si>
  <si>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</si>
  <si>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</si>
  <si>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</si>
  <si>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</si>
  <si>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</si>
  <si>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</si>
  <si>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</si>
  <si>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</si>
  <si>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</si>
  <si>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</si>
  <si>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</si>
  <si>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</si>
  <si>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</si>
  <si>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</si>
  <si>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</si>
  <si>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</si>
  <si>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</si>
  <si>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</si>
  <si>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</si>
  <si>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</si>
  <si>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</si>
  <si>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</si>
  <si>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</si>
  <si>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</si>
  <si>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</si>
  <si>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</si>
  <si>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</si>
  <si>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</si>
  <si>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</si>
  <si>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</si>
  <si>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</si>
  <si>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</si>
  <si>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</si>
  <si>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</si>
  <si>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</si>
  <si>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</si>
  <si>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</si>
  <si>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</si>
  <si>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</si>
  <si>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</si>
  <si>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</si>
  <si>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</si>
  <si>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</si>
  <si>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</si>
  <si>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</si>
  <si>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</si>
  <si>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</si>
  <si>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</si>
  <si>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</si>
  <si>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</si>
  <si>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</si>
  <si>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</si>
  <si>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</si>
  <si>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</si>
  <si>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</si>
  <si>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</si>
  <si>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</si>
  <si>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</si>
  <si>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</si>
  <si>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</si>
  <si>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</si>
  <si>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</si>
  <si>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</si>
  <si>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</si>
  <si>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</si>
  <si>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</si>
  <si>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</si>
  <si>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</si>
  <si>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</si>
  <si>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</si>
  <si>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</si>
  <si>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</si>
  <si>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</si>
  <si>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</si>
  <si>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</si>
  <si>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</si>
  <si>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</si>
  <si>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</si>
  <si>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</si>
  <si>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</si>
  <si>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</si>
  <si>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</si>
  <si>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</si>
  <si>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</si>
  <si>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</si>
  <si>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</si>
  <si>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</si>
  <si>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</si>
  <si>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</si>
  <si>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</si>
  <si>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</si>
  <si>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</si>
  <si>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</si>
  <si>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</si>
  <si>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</si>
  <si>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</si>
  <si>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</si>
  <si>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</si>
  <si>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</si>
  <si>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</si>
  <si>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</si>
  <si>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</si>
  <si>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</si>
  <si>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</si>
  <si>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</si>
  <si>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</si>
  <si>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</si>
  <si>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</si>
  <si>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</si>
  <si>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</si>
  <si>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</si>
  <si>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</si>
  <si>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</si>
  <si>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</si>
  <si>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</si>
  <si>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</si>
  <si>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</si>
  <si>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</si>
  <si>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</si>
  <si>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</si>
  <si>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</si>
  <si>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</si>
  <si>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</si>
  <si>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</si>
  <si>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</si>
  <si>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</si>
  <si>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</si>
  <si>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</si>
  <si>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</si>
  <si>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</si>
  <si>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</si>
  <si>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</si>
  <si>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</si>
  <si>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</si>
  <si>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</si>
  <si>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</si>
  <si>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</si>
  <si>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</si>
  <si>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</si>
  <si>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</si>
  <si>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</si>
  <si>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</si>
  <si>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</si>
  <si>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</si>
  <si>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</si>
  <si>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</si>
  <si>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</si>
  <si>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</si>
  <si>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</si>
  <si>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</si>
  <si>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</si>
  <si>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</si>
  <si>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</si>
  <si>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</si>
  <si>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</si>
  <si>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</si>
  <si>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</si>
  <si>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</si>
  <si>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</si>
  <si>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</si>
  <si>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</si>
  <si>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</si>
  <si>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</si>
  <si>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</si>
  <si>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</si>
  <si>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</si>
  <si>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</si>
  <si>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</si>
  <si>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</si>
  <si>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</si>
  <si>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</si>
  <si>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</si>
  <si>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</si>
  <si>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</si>
  <si>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</si>
  <si>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</si>
  <si>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</si>
  <si>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</si>
  <si>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</si>
  <si>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</si>
  <si>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</si>
  <si>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</si>
  <si>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</si>
  <si>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</si>
  <si>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</si>
  <si>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</si>
  <si>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</si>
  <si>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</si>
  <si>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</si>
  <si>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</si>
  <si>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</si>
  <si>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</si>
  <si>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</si>
  <si>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</si>
  <si>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</si>
  <si>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</si>
  <si>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</si>
  <si>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</si>
  <si>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</si>
  <si>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</si>
  <si>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</si>
  <si>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</si>
  <si>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</si>
  <si>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</si>
  <si>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</si>
  <si>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</si>
  <si>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</si>
  <si>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</si>
  <si>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</si>
  <si>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</si>
  <si>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</si>
  <si>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</si>
  <si>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</si>
  <si>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</si>
  <si>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</si>
  <si>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</si>
  <si>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</si>
  <si>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</si>
  <si>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</si>
  <si>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</si>
  <si>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</si>
  <si>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</si>
  <si>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</si>
  <si>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</si>
  <si>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</si>
  <si>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</si>
  <si>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</si>
  <si>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</si>
  <si>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</si>
  <si>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</si>
  <si>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</si>
  <si>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</si>
  <si>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</si>
  <si>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</si>
  <si>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</si>
  <si>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</si>
  <si>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</si>
  <si>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</si>
  <si>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</si>
  <si>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</si>
  <si>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</si>
  <si>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</si>
  <si>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</si>
  <si>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</si>
  <si>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</si>
  <si>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</si>
  <si>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</si>
  <si>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</si>
  <si>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</si>
  <si>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</si>
  <si>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</si>
  <si>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</si>
  <si>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</si>
  <si>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</si>
  <si>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</si>
  <si>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</si>
  <si>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</si>
  <si>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</si>
  <si>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</si>
  <si>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</si>
  <si>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</si>
  <si>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</si>
  <si>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</si>
  <si>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</si>
  <si>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</si>
  <si>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</si>
  <si>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</si>
  <si>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</si>
  <si>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</si>
  <si>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</si>
  <si>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</si>
  <si>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</si>
  <si>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</si>
  <si>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</si>
  <si>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</si>
  <si>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</si>
  <si>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</si>
  <si>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</si>
  <si>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</si>
  <si>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</si>
  <si>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</si>
  <si>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</si>
  <si>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</si>
  <si>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</si>
  <si>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</si>
  <si>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</si>
  <si>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</si>
  <si>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</si>
  <si>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</si>
  <si>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</si>
  <si>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</si>
  <si>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</si>
  <si>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</si>
  <si>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</si>
  <si>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</si>
  <si>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</si>
  <si>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</si>
  <si>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</si>
  <si>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</si>
  <si>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</si>
  <si>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</si>
  <si>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</si>
  <si>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</si>
  <si>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</si>
  <si>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</si>
  <si>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</si>
  <si>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</si>
  <si>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</si>
  <si>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</si>
  <si>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</si>
  <si>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</si>
  <si>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</si>
  <si>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</si>
  <si>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</si>
  <si>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</si>
  <si>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</si>
  <si>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</si>
  <si>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</si>
  <si>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</si>
  <si>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</si>
  <si>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</si>
  <si>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</si>
  <si>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</si>
  <si>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</si>
  <si>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</si>
  <si>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</si>
  <si>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</si>
  <si>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</si>
  <si>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</si>
  <si>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</si>
  <si>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</si>
  <si>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</si>
  <si>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</si>
  <si>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</si>
  <si>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</si>
  <si>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</si>
  <si>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</si>
  <si>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</si>
  <si>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</si>
  <si>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</si>
  <si>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</si>
  <si>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</si>
  <si>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</si>
  <si>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</si>
  <si>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</si>
  <si>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</si>
  <si>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</si>
  <si>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</si>
  <si>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</si>
  <si>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</si>
  <si>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</si>
  <si>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</si>
  <si>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</si>
  <si>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</si>
  <si>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</si>
  <si>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</si>
  <si>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</si>
  <si>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</si>
  <si>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</si>
  <si>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</si>
  <si>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</si>
  <si>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</si>
  <si>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</si>
  <si>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</si>
  <si>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</si>
  <si>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</si>
  <si>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</si>
  <si>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</si>
  <si>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</si>
  <si>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</si>
  <si>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</si>
  <si>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</si>
  <si>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</si>
  <si>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</si>
  <si>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</si>
  <si>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</si>
  <si>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</si>
  <si>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</si>
  <si>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</si>
  <si>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</si>
  <si>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</si>
  <si>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</si>
  <si>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</si>
  <si>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</si>
  <si>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</si>
  <si>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</si>
  <si>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</si>
  <si>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</si>
  <si>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</si>
  <si>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</si>
  <si>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</si>
  <si>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</si>
  <si>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</si>
  <si>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</si>
  <si>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</si>
  <si>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</si>
  <si>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</si>
  <si>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</si>
  <si>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</si>
  <si>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</si>
  <si>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</si>
  <si>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</si>
  <si>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</si>
  <si>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</si>
  <si>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</si>
  <si>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</si>
  <si>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</si>
  <si>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</si>
  <si>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</si>
  <si>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</si>
  <si>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</si>
  <si>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</si>
  <si>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</si>
  <si>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</si>
  <si>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</si>
  <si>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</si>
  <si>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</si>
  <si>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</si>
  <si>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</si>
  <si>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</si>
  <si>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</si>
  <si>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</si>
  <si>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</si>
  <si>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</si>
  <si>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</si>
  <si>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</si>
  <si>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</si>
  <si>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</si>
  <si>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</si>
  <si>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</si>
  <si>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</si>
  <si>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</si>
  <si>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</si>
  <si>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</si>
  <si>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</si>
  <si>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</si>
  <si>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</si>
  <si>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</si>
  <si>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</si>
  <si>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</si>
  <si>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</si>
  <si>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</si>
  <si>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</si>
  <si>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</si>
  <si>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</si>
  <si>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</si>
  <si>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</si>
  <si>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</si>
  <si>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</si>
  <si>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</si>
  <si>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</si>
  <si>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</si>
  <si>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</si>
  <si>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</si>
  <si>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</si>
  <si>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</si>
  <si>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</si>
  <si>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</si>
  <si>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</si>
  <si>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</si>
  <si>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</si>
  <si>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</si>
  <si>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</si>
  <si>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</si>
  <si>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</si>
  <si>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</si>
  <si>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</si>
  <si>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</si>
  <si>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</si>
  <si>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</si>
  <si>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</si>
  <si>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</si>
  <si>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</si>
  <si>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</si>
  <si>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</si>
  <si>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</si>
  <si>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</si>
  <si>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</si>
  <si>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</si>
  <si>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</si>
  <si>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</si>
  <si>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</si>
  <si>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</si>
  <si>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</si>
  <si>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</si>
  <si>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</si>
  <si>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</si>
  <si>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</si>
  <si>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</si>
  <si>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</si>
  <si>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</si>
  <si>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</si>
  <si>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</si>
  <si>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</si>
  <si>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</si>
  <si>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</si>
  <si>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</si>
  <si>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</si>
  <si>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</si>
  <si>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</si>
  <si>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</si>
  <si>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</si>
  <si>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</si>
  <si>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</si>
  <si>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</si>
  <si>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</si>
  <si>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</si>
  <si>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</si>
  <si>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</si>
  <si>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</si>
  <si>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</si>
  <si>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</si>
  <si>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</si>
  <si>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</si>
  <si>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</si>
  <si>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</si>
  <si>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</si>
  <si>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</si>
  <si>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</si>
  <si>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</si>
  <si>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</si>
  <si>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</si>
  <si>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</si>
  <si>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</si>
  <si>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</si>
  <si>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</si>
  <si>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</si>
  <si>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</si>
  <si>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</si>
  <si>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</si>
  <si>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</si>
  <si>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</si>
  <si>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</si>
  <si>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</si>
  <si>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</si>
  <si>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</si>
  <si>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</si>
  <si>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</si>
  <si>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</si>
  <si>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</si>
  <si>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</si>
  <si>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</si>
  <si>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</si>
  <si>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</si>
  <si>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</si>
  <si>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</si>
  <si>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</si>
  <si>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</si>
  <si>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</si>
  <si>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</si>
  <si>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</si>
  <si>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</si>
  <si>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</si>
  <si>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</si>
  <si>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</si>
  <si>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</si>
  <si>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</si>
  <si>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</si>
  <si>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</si>
  <si>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</si>
  <si>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</si>
  <si>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</si>
  <si>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</si>
  <si>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</si>
  <si>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</si>
  <si>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</si>
  <si>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</si>
  <si>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</si>
  <si>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</si>
  <si>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</si>
  <si>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</si>
  <si>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</si>
  <si>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</si>
  <si>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</si>
  <si>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</si>
  <si>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</si>
  <si>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</si>
  <si>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</si>
  <si>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</si>
  <si>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</si>
  <si>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</si>
  <si>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</si>
  <si>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</si>
  <si>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</si>
  <si>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</si>
  <si>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</si>
  <si>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</si>
  <si>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</si>
  <si>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</si>
  <si>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</si>
  <si>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</si>
  <si>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</si>
  <si>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</si>
  <si>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</si>
  <si>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</si>
  <si>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</si>
  <si>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</si>
  <si>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</si>
  <si>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</si>
  <si>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</si>
  <si>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</si>
  <si>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</si>
  <si>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</si>
  <si>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</si>
  <si>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</si>
  <si>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</si>
  <si>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</si>
  <si>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</si>
  <si>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</si>
  <si>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</si>
  <si>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</si>
  <si>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</si>
  <si>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</si>
  <si>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</si>
  <si>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</si>
  <si>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</si>
  <si>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</si>
  <si>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</si>
  <si>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</si>
  <si>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</si>
  <si>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</si>
  <si>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</si>
  <si>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</si>
  <si>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</si>
  <si>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</si>
  <si>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</si>
  <si>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</si>
  <si>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</si>
  <si>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</si>
  <si>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</si>
  <si>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</si>
  <si>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</si>
  <si>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</si>
  <si>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</si>
  <si>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</si>
  <si>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</si>
  <si>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</si>
  <si>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</si>
  <si>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</si>
  <si>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</si>
  <si>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</si>
  <si>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</si>
  <si>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</si>
  <si>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</si>
  <si>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</si>
  <si>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</si>
  <si>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</si>
  <si>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</si>
  <si>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</si>
  <si>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</si>
  <si>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</si>
  <si>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</si>
  <si>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</si>
  <si>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</si>
  <si>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</si>
  <si>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</si>
  <si>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</si>
  <si>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</si>
  <si>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</si>
  <si>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</si>
  <si>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</si>
  <si>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</si>
  <si>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</si>
  <si>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</si>
  <si>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</si>
  <si>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</si>
  <si>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</si>
  <si>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</si>
  <si>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</si>
  <si>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</si>
  <si>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</si>
  <si>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</si>
  <si>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</si>
  <si>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</si>
  <si>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</si>
  <si>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</si>
  <si>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</si>
  <si>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</si>
  <si>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</si>
  <si>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</si>
  <si>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</si>
  <si>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</si>
  <si>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</si>
  <si>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</si>
  <si>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</si>
  <si>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</si>
  <si>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</si>
  <si>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</si>
  <si>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</si>
  <si>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</si>
  <si>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</si>
  <si>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</si>
  <si>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</si>
  <si>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</si>
  <si>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</si>
  <si>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</si>
  <si>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</si>
  <si>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</si>
  <si>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</si>
  <si>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</si>
  <si>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</si>
  <si>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</si>
  <si>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</si>
  <si>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</si>
  <si>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</si>
  <si>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</si>
  <si>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</si>
  <si>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</si>
  <si>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</si>
  <si>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</si>
  <si>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</si>
  <si>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</si>
  <si>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</si>
  <si>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</si>
  <si>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</si>
  <si>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</si>
  <si>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</si>
  <si>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</si>
  <si>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</si>
  <si>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</si>
  <si>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</si>
  <si>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</si>
  <si>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</si>
  <si>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</si>
  <si>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</si>
  <si>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</si>
  <si>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</si>
  <si>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</si>
  <si>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</si>
  <si>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</si>
  <si>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</si>
  <si>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</si>
  <si>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</si>
  <si>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</si>
  <si>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</si>
  <si>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</si>
  <si>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</si>
  <si>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</si>
  <si>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</si>
  <si>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</si>
  <si>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</si>
  <si>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</si>
  <si>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</si>
  <si>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</si>
  <si>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</si>
  <si>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</si>
  <si>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</si>
  <si>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</si>
  <si>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</si>
  <si>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</si>
  <si>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</si>
  <si>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</si>
  <si>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</si>
  <si>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</si>
  <si>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</si>
  <si>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</si>
  <si>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</si>
  <si>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</si>
  <si>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</si>
  <si>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</si>
  <si>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</si>
  <si>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</si>
  <si>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</si>
  <si>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</si>
  <si>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</si>
  <si>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</si>
  <si>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</si>
  <si>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</si>
  <si>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</si>
  <si>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</si>
  <si>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</si>
  <si>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</si>
  <si>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</si>
  <si>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</si>
  <si>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</si>
  <si>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</si>
  <si>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</si>
  <si>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</si>
  <si>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</si>
  <si>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</si>
  <si>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</si>
  <si>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</si>
  <si>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</si>
  <si>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</si>
  <si>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</si>
  <si>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</si>
  <si>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</si>
  <si>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</si>
  <si>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</si>
  <si>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</si>
  <si>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</si>
  <si>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</si>
  <si>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</si>
  <si>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</si>
  <si>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</si>
  <si>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</si>
  <si>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</si>
  <si>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</si>
  <si>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</si>
  <si>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</si>
  <si>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</si>
  <si>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</si>
  <si>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</si>
  <si>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</si>
  <si>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</si>
  <si>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</si>
  <si>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</si>
  <si>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</si>
  <si>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</si>
  <si>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</si>
  <si>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</si>
  <si>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</si>
  <si>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</si>
  <si>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</si>
  <si>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</si>
  <si>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</si>
  <si>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</si>
  <si>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</si>
  <si>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</si>
  <si>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</si>
  <si>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</si>
  <si>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</si>
  <si>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</si>
  <si>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</si>
  <si>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</si>
  <si>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</si>
  <si>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</si>
  <si>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</si>
  <si>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</si>
  <si>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</si>
  <si>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</si>
  <si>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</si>
  <si>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</si>
  <si>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</si>
  <si>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</si>
  <si>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</si>
  <si>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</si>
  <si>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</si>
  <si>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</si>
  <si>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</si>
  <si>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</si>
  <si>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</si>
  <si>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</si>
  <si>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</si>
  <si>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</si>
  <si>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</si>
  <si>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</si>
  <si>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</si>
  <si>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</si>
  <si>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</si>
  <si>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</si>
  <si>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</si>
  <si>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</si>
  <si>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</si>
  <si>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</si>
  <si>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</si>
  <si>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</si>
  <si>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</si>
  <si>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</si>
  <si>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</si>
  <si>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</si>
  <si>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</si>
  <si>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</si>
  <si>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</si>
  <si>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</si>
  <si>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</si>
  <si>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</si>
  <si>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</si>
  <si>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</si>
  <si>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</si>
  <si>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</si>
  <si>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</si>
  <si>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</si>
  <si>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</si>
  <si>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</si>
  <si>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</si>
  <si>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</si>
  <si>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</si>
  <si>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</si>
  <si>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</si>
  <si>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</si>
  <si>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</si>
  <si>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</si>
  <si>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</si>
  <si>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</si>
  <si>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</si>
  <si>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</si>
  <si>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</si>
  <si>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</si>
  <si>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</si>
  <si>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</si>
  <si>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</si>
  <si>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</si>
  <si>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</si>
  <si>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</si>
  <si>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</si>
  <si>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</si>
  <si>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</si>
  <si>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</si>
  <si>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</si>
  <si>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</si>
  <si>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</si>
  <si>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</si>
  <si>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</si>
  <si>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</si>
  <si>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</si>
  <si>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</si>
  <si>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</si>
  <si>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</si>
  <si>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</si>
  <si>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</si>
  <si>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</si>
  <si>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</si>
  <si>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</si>
  <si>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</si>
  <si>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</si>
  <si>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</si>
  <si>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</si>
  <si>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</si>
  <si>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</si>
  <si>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</si>
  <si>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</si>
  <si>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</si>
  <si>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</si>
  <si>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</si>
  <si>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</si>
  <si>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</si>
  <si>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</si>
  <si>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</si>
  <si>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</si>
  <si>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</si>
  <si>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</si>
  <si>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</si>
  <si>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</si>
  <si>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</si>
  <si>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</si>
  <si>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</si>
  <si>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</si>
  <si>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</si>
  <si>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</si>
  <si>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</si>
  <si>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</si>
  <si>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</si>
  <si>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</si>
  <si>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</si>
  <si>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</si>
  <si>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</si>
  <si>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</si>
  <si>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</si>
  <si>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</si>
  <si>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</si>
  <si>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</si>
  <si>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</si>
  <si>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</si>
  <si>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</si>
  <si>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</si>
  <si>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</si>
  <si>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</si>
  <si>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</si>
  <si>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</si>
  <si>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</si>
  <si>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</si>
  <si>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</si>
  <si>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</si>
  <si>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</si>
  <si>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</si>
  <si>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</si>
  <si>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</si>
  <si>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</si>
  <si>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</si>
  <si>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</si>
  <si>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</si>
  <si>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</si>
  <si>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</si>
  <si>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</si>
  <si>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</si>
  <si>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</si>
  <si>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</si>
  <si>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</si>
  <si>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</si>
  <si>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</si>
  <si>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</si>
  <si>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</si>
  <si>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</si>
  <si>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</si>
  <si>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</si>
  <si>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</si>
  <si>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</si>
  <si>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</si>
  <si>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</si>
  <si>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</si>
  <si>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</si>
  <si>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</si>
  <si>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</si>
  <si>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</si>
  <si>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</si>
  <si>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</si>
  <si>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</si>
  <si>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</si>
  <si>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</si>
  <si>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</si>
  <si>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</si>
  <si>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</si>
  <si>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</si>
  <si>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</si>
  <si>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</si>
  <si>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</si>
  <si>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</si>
  <si>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</si>
  <si>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</si>
  <si>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</si>
  <si>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</si>
  <si>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</si>
  <si>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</si>
  <si>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</si>
  <si>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</si>
  <si>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</si>
  <si>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</si>
  <si>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</si>
  <si>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</si>
  <si>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</si>
  <si>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</si>
  <si>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</si>
  <si>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</si>
  <si>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</si>
  <si>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</si>
  <si>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</si>
  <si>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</si>
  <si>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</si>
  <si>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</si>
  <si>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</si>
  <si>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</si>
  <si>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</si>
  <si>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</si>
  <si>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</si>
  <si>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</si>
  <si>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</si>
  <si>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</si>
  <si>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</si>
  <si>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</si>
  <si>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</si>
  <si>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</si>
  <si>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</si>
  <si>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</si>
  <si>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</si>
  <si>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</si>
  <si>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</si>
  <si>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</si>
  <si>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</si>
  <si>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</si>
  <si>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</si>
  <si>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</si>
  <si>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</si>
  <si>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</si>
  <si>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</si>
  <si>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</si>
  <si>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</si>
  <si>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</si>
  <si>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</si>
  <si>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</si>
  <si>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</si>
  <si>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</si>
  <si>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</si>
  <si>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</si>
  <si>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</si>
  <si>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</si>
  <si>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</si>
  <si>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</si>
  <si>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</si>
  <si>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</si>
  <si>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</si>
  <si>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</si>
  <si>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</si>
  <si>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</si>
  <si>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</si>
  <si>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</si>
  <si>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</si>
  <si>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</si>
  <si>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</si>
  <si>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</si>
  <si>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</si>
  <si>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</si>
  <si>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</si>
  <si>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</si>
  <si>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</si>
  <si>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</si>
  <si>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</si>
  <si>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</si>
  <si>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</si>
  <si>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</si>
  <si>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</si>
  <si>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</si>
  <si>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</si>
  <si>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</si>
  <si>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</si>
  <si>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</si>
  <si>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</si>
  <si>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</si>
  <si>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</si>
  <si>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</si>
  <si>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</si>
  <si>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</si>
  <si>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</si>
  <si>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</si>
  <si>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</si>
  <si>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</si>
  <si>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</si>
  <si>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</si>
  <si>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</si>
  <si>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</si>
  <si>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</si>
  <si>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</si>
  <si>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</si>
  <si>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</si>
  <si>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</si>
  <si>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</si>
  <si>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</si>
  <si>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</si>
  <si>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</si>
  <si>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</si>
  <si>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</si>
  <si>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</si>
  <si>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</si>
  <si>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</si>
  <si>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</si>
  <si>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</si>
  <si>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</si>
  <si>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</si>
  <si>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</si>
  <si>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</si>
  <si>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</si>
  <si>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</si>
  <si>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</si>
  <si>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</si>
  <si>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</si>
  <si>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</si>
  <si>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</si>
  <si>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</si>
  <si>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</si>
  <si>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</si>
  <si>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</si>
  <si>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</si>
  <si>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</si>
  <si>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</si>
  <si>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</si>
  <si>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</si>
  <si>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</si>
  <si>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</si>
  <si>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</si>
  <si>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</si>
  <si>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</si>
  <si>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</si>
  <si>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</si>
  <si>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</si>
  <si>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</si>
  <si>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</si>
  <si>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</si>
  <si>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</si>
  <si>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</si>
  <si>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</si>
  <si>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</si>
  <si>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</si>
  <si>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</si>
  <si>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</si>
  <si>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</si>
  <si>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</si>
  <si>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</si>
  <si>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</si>
  <si>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</si>
  <si>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</si>
  <si>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</si>
  <si>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</si>
  <si>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</si>
  <si>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</si>
  <si>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</si>
  <si>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</si>
  <si>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</si>
  <si>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</si>
  <si>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</si>
  <si>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</si>
  <si>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</si>
  <si>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</si>
  <si>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</si>
  <si>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</si>
  <si>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</si>
  <si>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</si>
  <si>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</si>
  <si>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</si>
  <si>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</si>
  <si>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</si>
  <si>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</si>
  <si>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</si>
  <si>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</si>
  <si>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</si>
  <si>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</si>
  <si>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</si>
  <si>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</si>
  <si>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</si>
  <si>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</si>
  <si>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</si>
  <si>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</si>
  <si>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</si>
  <si>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</si>
  <si>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</si>
  <si>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</si>
  <si>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</si>
  <si>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</si>
  <si>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</si>
  <si>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</si>
  <si>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</si>
  <si>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</si>
  <si>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</si>
  <si>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</si>
  <si>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</si>
  <si>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</si>
  <si>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</si>
  <si>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</si>
  <si>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</si>
  <si>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</si>
  <si>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</si>
  <si>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</si>
  <si>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</si>
  <si>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</si>
  <si>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</si>
  <si>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</si>
  <si>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</si>
  <si>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</si>
  <si>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</si>
  <si>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</si>
  <si>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</si>
  <si>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</si>
  <si>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</si>
  <si>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</si>
  <si>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</si>
  <si>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</si>
  <si>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</si>
  <si>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</si>
  <si>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</si>
  <si>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</si>
  <si>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</si>
  <si>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</si>
  <si>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</si>
  <si>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</si>
  <si>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</si>
  <si>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</si>
  <si>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</si>
  <si>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</si>
  <si>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</si>
  <si>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</si>
  <si>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</si>
  <si>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</si>
  <si>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</si>
  <si>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</si>
  <si>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</si>
  <si>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</si>
  <si>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</si>
  <si>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</si>
  <si>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</si>
  <si>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</si>
  <si>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</si>
  <si>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</si>
  <si>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</si>
  <si>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</si>
  <si>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</si>
  <si>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</si>
  <si>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</si>
  <si>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</si>
  <si>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</si>
  <si>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</si>
  <si>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</si>
  <si>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</si>
  <si>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</si>
  <si>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</si>
  <si>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</si>
  <si>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</si>
  <si>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</si>
  <si>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</si>
  <si>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</si>
  <si>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</si>
  <si>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</si>
  <si>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</si>
  <si>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</si>
  <si>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</si>
  <si>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</si>
  <si>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</si>
  <si>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</si>
  <si>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</si>
  <si>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</si>
  <si>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</si>
  <si>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</si>
  <si>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</si>
  <si>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</si>
  <si>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</si>
  <si>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</si>
  <si>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</si>
  <si>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</si>
  <si>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</si>
  <si>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</si>
  <si>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</si>
  <si>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</si>
  <si>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</si>
  <si>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</si>
  <si>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</si>
  <si>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</si>
  <si>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</si>
  <si>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</si>
  <si>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</si>
  <si>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</si>
  <si>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</si>
  <si>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</si>
  <si>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</si>
  <si>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</si>
  <si>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</si>
  <si>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</si>
  <si>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</si>
  <si>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</si>
  <si>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</si>
  <si>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</si>
  <si>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</si>
  <si>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</si>
  <si>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</si>
  <si>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</si>
  <si>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</si>
  <si>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</si>
  <si>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</si>
  <si>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</si>
  <si>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</si>
  <si>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</si>
  <si>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</si>
  <si>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</si>
  <si>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</si>
  <si>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</si>
  <si>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</si>
  <si>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</si>
  <si>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</si>
  <si>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</si>
  <si>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</si>
  <si>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</si>
  <si>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</si>
  <si>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</si>
  <si>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</si>
  <si>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</si>
  <si>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</si>
  <si>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</si>
  <si>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</si>
  <si>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</si>
  <si>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</si>
  <si>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</si>
  <si>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</si>
  <si>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</si>
  <si>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</si>
  <si>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</si>
  <si>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</si>
  <si>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</si>
  <si>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</si>
  <si>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</si>
  <si>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</si>
  <si>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</si>
  <si>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</si>
  <si>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</si>
  <si>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</si>
  <si>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</si>
  <si>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</si>
  <si>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</si>
  <si>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</si>
  <si>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</si>
  <si>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</si>
  <si>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</si>
  <si>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</si>
  <si>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</si>
  <si>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</si>
  <si>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</si>
  <si>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</si>
  <si>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</si>
  <si>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</si>
  <si>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</si>
  <si>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</si>
  <si>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</si>
  <si>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</si>
  <si>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</si>
  <si>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</si>
  <si>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</si>
  <si>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</si>
  <si>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</si>
  <si>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</si>
  <si>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</si>
  <si>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</si>
  <si>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</si>
  <si>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</si>
  <si>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</si>
  <si>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</si>
  <si>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</si>
  <si>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</si>
  <si>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</si>
  <si>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</si>
  <si>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</si>
  <si>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</si>
  <si>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</si>
  <si>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</si>
  <si>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</si>
  <si>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</si>
  <si>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</si>
  <si>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</si>
  <si>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</si>
  <si>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</si>
  <si>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</si>
  <si>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</si>
  <si>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</si>
  <si>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</si>
  <si>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</si>
  <si>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</si>
  <si>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</si>
  <si>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</si>
  <si>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</si>
  <si>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</si>
  <si>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</si>
  <si>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</si>
  <si>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</si>
  <si>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</si>
  <si>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</si>
  <si>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</si>
  <si>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</si>
  <si>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</si>
  <si>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</si>
  <si>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</si>
  <si>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</si>
  <si>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</si>
  <si>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</si>
  <si>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</si>
  <si>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</si>
  <si>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</si>
  <si>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</si>
  <si>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</si>
  <si>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</si>
  <si>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</si>
  <si>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</si>
  <si>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</si>
  <si>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</si>
  <si>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</si>
  <si>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</si>
  <si>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</si>
  <si>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</si>
  <si>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</si>
  <si>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</si>
  <si>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</si>
  <si>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</si>
  <si>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</si>
  <si>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</si>
  <si>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</si>
  <si>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</si>
  <si>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</si>
  <si>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</si>
  <si>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</si>
  <si>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</si>
  <si>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</si>
  <si>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</si>
  <si>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</si>
  <si>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</si>
  <si>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</si>
  <si>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</si>
  <si>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</si>
  <si>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</si>
  <si>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</si>
  <si>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</si>
  <si>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</si>
  <si>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</si>
  <si>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</si>
  <si>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</si>
  <si>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</si>
  <si>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</si>
  <si>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</si>
  <si>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</si>
  <si>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</si>
  <si>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</si>
  <si>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</si>
  <si>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</si>
  <si>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</si>
  <si>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</si>
  <si>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</si>
  <si>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</si>
  <si>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</si>
  <si>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</si>
  <si>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</si>
  <si>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</si>
  <si>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</si>
  <si>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</si>
  <si>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</si>
  <si>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</si>
  <si>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</si>
  <si>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</si>
  <si>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</si>
  <si>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</si>
  <si>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</si>
  <si>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</si>
  <si>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</si>
  <si>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</si>
  <si>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</si>
  <si>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</si>
  <si>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</si>
  <si>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</si>
  <si>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</si>
  <si>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</si>
  <si>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</si>
  <si>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</si>
  <si>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</si>
  <si>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</si>
  <si>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</si>
  <si>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</si>
  <si>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</si>
  <si>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</si>
  <si>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</si>
  <si>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</si>
  <si>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</si>
  <si>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</si>
  <si>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</si>
  <si>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</si>
  <si>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</si>
  <si>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</si>
  <si>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</si>
  <si>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</si>
  <si>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</si>
  <si>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</si>
  <si>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</si>
  <si>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</si>
  <si>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</si>
  <si>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</si>
  <si>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</si>
  <si>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</si>
  <si>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</si>
  <si>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</si>
  <si>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</si>
  <si>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</si>
  <si>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</si>
  <si>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</si>
  <si>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</si>
  <si>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</si>
  <si>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</si>
  <si>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</si>
  <si>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</si>
  <si>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</si>
  <si>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</si>
  <si>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</si>
  <si>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</si>
  <si>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</si>
  <si>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</si>
  <si>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</si>
  <si>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</si>
  <si>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</si>
  <si>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</si>
  <si>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</si>
  <si>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</si>
  <si>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</si>
  <si>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</si>
  <si>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</si>
  <si>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</si>
  <si>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</si>
  <si>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</si>
  <si>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</si>
  <si>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</si>
  <si>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</si>
  <si>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</si>
  <si>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</si>
  <si>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</si>
  <si>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</si>
  <si>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</si>
  <si>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</si>
  <si>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</si>
  <si>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</si>
  <si>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</si>
  <si>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</si>
  <si>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</si>
  <si>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</si>
  <si>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</si>
  <si>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</si>
  <si>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</si>
  <si>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</si>
  <si>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</si>
  <si>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</si>
  <si>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</si>
  <si>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</si>
  <si>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</si>
  <si>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</si>
  <si>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</si>
  <si>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</si>
  <si>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</si>
  <si>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</si>
  <si>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</si>
  <si>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</si>
  <si>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</si>
  <si>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</si>
  <si>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</si>
  <si>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</si>
  <si>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</si>
  <si>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</si>
  <si>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</si>
  <si>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</si>
  <si>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</si>
  <si>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</si>
  <si>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</si>
  <si>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</si>
  <si>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</si>
  <si>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</si>
  <si>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</si>
  <si>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</si>
  <si>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</si>
  <si>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</si>
  <si>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</si>
  <si>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</si>
  <si>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</si>
  <si>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</si>
  <si>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</si>
  <si>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</si>
  <si>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</si>
  <si>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</si>
  <si>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</si>
  <si>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</si>
  <si>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</si>
  <si>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</si>
  <si>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</si>
  <si>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</si>
  <si>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</si>
  <si>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</si>
  <si>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</si>
  <si>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</si>
  <si>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</si>
  <si>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</si>
  <si>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</si>
  <si>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</si>
  <si>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</si>
  <si>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</si>
  <si>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</si>
  <si>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</si>
  <si>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</si>
  <si>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</si>
  <si>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</si>
  <si>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</si>
  <si>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</si>
  <si>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</si>
  <si>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</si>
  <si>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</si>
  <si>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</si>
  <si>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</si>
  <si>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</si>
  <si>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</si>
  <si>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</si>
  <si>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</si>
  <si>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</si>
  <si>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</si>
  <si>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</si>
  <si>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</si>
  <si>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</si>
  <si>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</si>
  <si>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</si>
  <si>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</si>
  <si>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</si>
  <si>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</si>
  <si>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</si>
  <si>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</si>
  <si>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</si>
  <si>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</si>
  <si>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</si>
  <si>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</si>
  <si>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</si>
  <si>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</si>
  <si>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</si>
  <si>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</si>
  <si>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</si>
  <si>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</si>
  <si>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</si>
  <si>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</si>
  <si>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</si>
  <si>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</si>
  <si>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</si>
  <si>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</si>
  <si>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</si>
  <si>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</si>
  <si>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</si>
  <si>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</si>
  <si>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</si>
  <si>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</si>
  <si>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</si>
  <si>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</si>
  <si>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</si>
  <si>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</si>
  <si>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</si>
  <si>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</si>
  <si>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</si>
  <si>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</si>
  <si>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</si>
  <si>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</si>
  <si>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</si>
  <si>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</si>
  <si>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</si>
  <si>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</si>
  <si>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</si>
  <si>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</si>
  <si>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</si>
  <si>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</si>
  <si>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</si>
  <si>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</si>
  <si>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</si>
  <si>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</si>
  <si>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</si>
  <si>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</si>
  <si>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</si>
  <si>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</si>
  <si>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</si>
  <si>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</si>
  <si>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</si>
  <si>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</si>
  <si>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</si>
  <si>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</si>
  <si>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</si>
  <si>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</si>
  <si>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</si>
  <si>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</si>
  <si>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</si>
  <si>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</si>
  <si>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</si>
  <si>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</si>
  <si>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</si>
  <si>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</si>
  <si>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</si>
  <si>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</si>
  <si>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</si>
  <si>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</si>
  <si>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</si>
  <si>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</si>
  <si>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</si>
  <si>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</si>
  <si>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</si>
  <si>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</si>
  <si>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</si>
  <si>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</si>
  <si>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</si>
  <si>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</si>
  <si>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</si>
  <si>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</si>
  <si>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</si>
  <si>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</si>
  <si>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</si>
  <si>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</si>
  <si>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</si>
  <si>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</si>
  <si>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</si>
  <si>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</si>
  <si>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</si>
  <si>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</si>
  <si>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</si>
  <si>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</si>
  <si>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</si>
  <si>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</si>
  <si>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</si>
  <si>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</si>
  <si>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</si>
  <si>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</si>
  <si>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</si>
  <si>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</si>
  <si>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</si>
  <si>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</si>
  <si>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</si>
  <si>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</si>
  <si>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</si>
  <si>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</si>
  <si>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</si>
  <si>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</si>
  <si>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</si>
  <si>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</si>
  <si>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</si>
  <si>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</si>
  <si>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</si>
  <si>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</si>
  <si>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</si>
  <si>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</si>
  <si>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</si>
  <si>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</si>
  <si>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</si>
  <si>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</si>
  <si>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</si>
  <si>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</si>
  <si>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</si>
  <si>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</si>
  <si>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</si>
  <si>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</si>
  <si>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</si>
  <si>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</si>
  <si>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</si>
  <si>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</si>
  <si>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</si>
  <si>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</si>
  <si>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</si>
  <si>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</si>
  <si>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</si>
  <si>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</si>
  <si>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</si>
  <si>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</si>
  <si>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</si>
  <si>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</si>
  <si>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</si>
  <si>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</si>
  <si>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</si>
  <si>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</si>
  <si>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</si>
  <si>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</si>
  <si>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</si>
  <si>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</si>
  <si>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</si>
  <si>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</si>
  <si>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</si>
  <si>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</si>
  <si>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</si>
  <si>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</si>
  <si>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</si>
  <si>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</si>
  <si>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</si>
  <si>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</si>
  <si>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</si>
  <si>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</si>
  <si>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</si>
  <si>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</si>
  <si>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</si>
  <si>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</si>
  <si>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</si>
  <si>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</si>
  <si>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</si>
  <si>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</si>
  <si>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</si>
  <si>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</si>
  <si>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</si>
  <si>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</si>
  <si>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</si>
  <si>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</si>
  <si>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</si>
  <si>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</si>
  <si>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</si>
  <si>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</si>
  <si>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</si>
  <si>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</si>
  <si>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</si>
  <si>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</si>
  <si>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</si>
  <si>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</si>
  <si>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</si>
  <si>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</si>
  <si>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</si>
  <si>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</si>
  <si>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</si>
  <si>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</si>
  <si>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</si>
  <si>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</si>
  <si>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</si>
  <si>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</si>
  <si>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</si>
  <si>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</si>
  <si>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</si>
  <si>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</si>
  <si>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</si>
  <si>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</si>
  <si>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</si>
  <si>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</si>
  <si>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</si>
  <si>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</si>
  <si>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</si>
  <si>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</si>
  <si>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</si>
  <si>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</si>
  <si>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</si>
  <si>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</si>
  <si>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</si>
  <si>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</si>
  <si>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</si>
  <si>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</si>
  <si>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</si>
  <si>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</si>
  <si>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</si>
  <si>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</si>
  <si>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</si>
  <si>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</si>
  <si>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</si>
  <si>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</si>
  <si>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</si>
  <si>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</si>
  <si>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</si>
  <si>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</si>
  <si>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</si>
  <si>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</si>
  <si>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</si>
  <si>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</si>
  <si>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</si>
  <si>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</si>
  <si>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</si>
  <si>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</si>
  <si>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</si>
  <si>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</si>
  <si>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</si>
  <si>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</si>
  <si>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</si>
  <si>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</si>
  <si>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</si>
  <si>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</si>
  <si>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</si>
  <si>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</si>
  <si>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</si>
  <si>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</si>
  <si>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</si>
  <si>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</si>
  <si>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</si>
  <si>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</si>
  <si>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</si>
  <si>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</si>
  <si>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</si>
  <si>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</si>
  <si>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</si>
  <si>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</si>
  <si>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</si>
  <si>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</si>
  <si>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</si>
  <si>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</si>
  <si>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</si>
  <si>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</si>
  <si>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</si>
  <si>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</si>
  <si>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</si>
  <si>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</si>
  <si>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</si>
  <si>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</si>
  <si>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</si>
  <si>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</si>
  <si>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</si>
  <si>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</si>
  <si>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</si>
  <si>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</si>
  <si>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</si>
  <si>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</si>
  <si>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</si>
  <si>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</si>
  <si>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</si>
  <si>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</si>
  <si>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</si>
  <si>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</si>
  <si>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</si>
  <si>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</si>
  <si>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</si>
  <si>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</si>
  <si>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</si>
  <si>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</si>
  <si>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</si>
  <si>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</si>
  <si>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</si>
  <si>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</si>
  <si>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</si>
  <si>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</si>
  <si>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</si>
  <si>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</si>
  <si>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</si>
  <si>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</si>
  <si>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</si>
  <si>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</si>
  <si>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</si>
  <si>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</si>
  <si>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</si>
  <si>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</si>
  <si>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</si>
  <si>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</si>
  <si>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</si>
  <si>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</si>
  <si>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</si>
  <si>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</si>
  <si>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</si>
  <si>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</si>
  <si>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</si>
  <si>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</si>
  <si>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</si>
  <si>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</si>
  <si>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</si>
  <si>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</si>
  <si>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</si>
  <si>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</si>
  <si>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</si>
  <si>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</si>
  <si>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</si>
  <si>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</si>
  <si>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</si>
  <si>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</si>
  <si>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</si>
  <si>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</si>
  <si>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</si>
  <si>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</si>
  <si>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</si>
  <si>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</si>
  <si>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</si>
  <si>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</si>
  <si>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</si>
  <si>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</si>
  <si>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</si>
  <si>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</si>
  <si>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</si>
  <si>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</si>
  <si>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</si>
  <si>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</si>
  <si>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</si>
  <si>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</si>
  <si>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</si>
  <si>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</si>
  <si>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</si>
  <si>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</si>
  <si>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</si>
  <si>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</si>
  <si>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</si>
  <si>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</si>
  <si>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</si>
  <si>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</si>
  <si>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</si>
  <si>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</si>
  <si>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</si>
  <si>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</si>
  <si>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</si>
  <si>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</si>
  <si>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</si>
  <si>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</si>
  <si>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</si>
  <si>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</si>
  <si>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</si>
  <si>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</si>
  <si>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</si>
  <si>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</si>
  <si>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</si>
  <si>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</si>
  <si>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</si>
  <si>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</si>
  <si>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</si>
  <si>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</si>
  <si>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</si>
  <si>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</si>
  <si>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</si>
  <si>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</si>
  <si>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</si>
  <si>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</si>
  <si>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</si>
  <si>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</si>
  <si>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</si>
  <si>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</si>
  <si>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</si>
  <si>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</si>
  <si>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</si>
  <si>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</si>
  <si>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</si>
  <si>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</si>
  <si>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</si>
  <si>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</si>
  <si>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</si>
  <si>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</si>
  <si>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</si>
  <si>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</si>
  <si>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</si>
  <si>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</si>
  <si>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</si>
  <si>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</si>
  <si>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</si>
  <si>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</si>
  <si>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</si>
  <si>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</si>
  <si>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</si>
  <si>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</si>
  <si>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</si>
  <si>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</si>
  <si>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</si>
  <si>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</si>
  <si>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</si>
  <si>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</si>
  <si>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</si>
  <si>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</si>
  <si>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</si>
  <si>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</si>
  <si>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</si>
  <si>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</si>
  <si>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</si>
  <si>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</si>
  <si>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</si>
  <si>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</si>
  <si>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</si>
  <si>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</si>
  <si>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</si>
  <si>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</si>
  <si>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</si>
  <si>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</si>
  <si>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</si>
  <si>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</si>
  <si>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</si>
  <si>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</si>
  <si>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</si>
  <si>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</si>
  <si>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</si>
  <si>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</si>
  <si>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</si>
  <si>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</si>
  <si>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</si>
  <si>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</si>
  <si>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</si>
  <si>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</si>
  <si>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</si>
  <si>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</si>
  <si>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</si>
  <si>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</si>
  <si>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</si>
  <si>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</si>
  <si>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</si>
  <si>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</si>
  <si>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</si>
  <si>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</si>
  <si>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</si>
  <si>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</si>
  <si>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</si>
  <si>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</si>
  <si>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</si>
  <si>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</si>
  <si>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</si>
  <si>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</si>
  <si>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</si>
  <si>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</si>
  <si>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</si>
  <si>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</si>
  <si>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</si>
  <si>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</si>
  <si>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</si>
  <si>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</si>
  <si>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</si>
  <si>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</si>
  <si>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</si>
  <si>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</si>
  <si>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</si>
  <si>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</si>
  <si>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</si>
  <si>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</si>
  <si>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</si>
  <si>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</si>
  <si>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</si>
  <si>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</si>
  <si>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</si>
  <si>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</si>
  <si>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</si>
  <si>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</si>
  <si>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</si>
  <si>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</si>
  <si>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</si>
  <si>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</si>
  <si>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</si>
  <si>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</si>
  <si>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</si>
  <si>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</si>
  <si>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</si>
  <si>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</si>
  <si>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</si>
  <si>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</si>
  <si>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</si>
  <si>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</si>
  <si>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</si>
  <si>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</si>
  <si>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</si>
  <si>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</si>
  <si>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</si>
  <si>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</si>
  <si>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</si>
  <si>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</si>
  <si>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</si>
  <si>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</si>
  <si>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</si>
  <si>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</si>
  <si>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</si>
  <si>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</si>
  <si>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</si>
  <si>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</si>
  <si>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</si>
  <si>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</si>
  <si>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</si>
  <si>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</si>
  <si>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</si>
  <si>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</si>
  <si>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</si>
  <si>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</si>
  <si>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</si>
  <si>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</si>
  <si>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</si>
  <si>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</si>
  <si>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</si>
  <si>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</si>
  <si>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</si>
  <si>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</si>
  <si>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</si>
  <si>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</si>
  <si>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</si>
  <si>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</si>
  <si>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</si>
  <si>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</si>
  <si>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</si>
  <si>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</si>
  <si>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</si>
  <si>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</si>
  <si>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</si>
  <si>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</si>
  <si>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</si>
  <si>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</si>
  <si>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</si>
  <si>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</si>
  <si>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</si>
  <si>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</si>
  <si>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</si>
  <si>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</si>
  <si>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</si>
  <si>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</si>
  <si>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</si>
  <si>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</si>
  <si>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</si>
  <si>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</si>
  <si>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</si>
  <si>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</si>
  <si>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</si>
  <si>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</si>
  <si>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</si>
  <si>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</si>
  <si>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</si>
  <si>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</si>
  <si>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</si>
  <si>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</si>
  <si>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</si>
  <si>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</si>
  <si>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</si>
  <si>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</si>
  <si>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</si>
  <si>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</si>
  <si>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</si>
  <si>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</si>
  <si>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</si>
  <si>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</si>
  <si>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</si>
  <si>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</si>
  <si>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</si>
  <si>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</si>
  <si>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</si>
  <si>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</si>
  <si>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</si>
  <si>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</si>
  <si>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</si>
  <si>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</si>
  <si>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</si>
  <si>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</si>
  <si>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</si>
  <si>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</si>
  <si>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</si>
  <si>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</si>
  <si>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</si>
  <si>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</si>
  <si>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</si>
  <si>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</si>
  <si>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</si>
  <si>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</si>
  <si>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</si>
  <si>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</si>
  <si>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</si>
  <si>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</si>
  <si>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</si>
  <si>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</si>
  <si>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</si>
  <si>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</si>
  <si>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</si>
  <si>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</si>
  <si>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</si>
  <si>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</si>
  <si>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</si>
  <si>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</si>
  <si>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</si>
  <si>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</si>
  <si>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</si>
  <si>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</si>
  <si>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</si>
  <si>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</si>
  <si>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</si>
  <si>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</si>
  <si>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</si>
  <si>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</si>
  <si>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</si>
  <si>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</si>
  <si>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</si>
  <si>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</si>
  <si>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</si>
  <si>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</si>
  <si>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</si>
  <si>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</si>
  <si>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</si>
  <si>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</si>
  <si>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</si>
  <si>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</si>
  <si>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</si>
  <si>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</si>
  <si>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</si>
  <si>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</si>
  <si>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</si>
  <si>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</si>
  <si>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</si>
  <si>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</si>
  <si>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</si>
  <si>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</si>
  <si>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</si>
  <si>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</si>
  <si>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</si>
  <si>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</si>
  <si>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</si>
  <si>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</si>
  <si>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</si>
  <si>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</si>
  <si>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</si>
  <si>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</si>
  <si>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</si>
  <si>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</si>
  <si>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</si>
  <si>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</si>
  <si>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</si>
  <si>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</si>
  <si>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</si>
  <si>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</si>
  <si>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</si>
  <si>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</si>
  <si>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</si>
  <si>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</si>
  <si>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</si>
  <si>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</si>
  <si>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</si>
  <si>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</si>
  <si>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</si>
  <si>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</si>
  <si>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</si>
  <si>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</si>
  <si>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</si>
  <si>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</si>
  <si>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</si>
  <si>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</si>
  <si>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</si>
  <si>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</si>
  <si>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</si>
  <si>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</si>
  <si>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</si>
  <si>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</si>
  <si>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</si>
  <si>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</si>
  <si>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</si>
  <si>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</si>
  <si>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</si>
  <si>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</si>
  <si>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</si>
  <si>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</si>
  <si>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</si>
  <si>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</si>
  <si>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</si>
  <si>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</si>
  <si>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</si>
  <si>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</si>
  <si>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</si>
  <si>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</si>
  <si>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</si>
  <si>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</si>
  <si>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</si>
  <si>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</si>
  <si>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</si>
  <si>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</si>
  <si>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</si>
  <si>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</si>
  <si>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</si>
  <si>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</si>
  <si>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</si>
  <si>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</si>
  <si>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</si>
  <si>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</si>
  <si>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</si>
  <si>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</si>
  <si>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</si>
  <si>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</si>
  <si>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</si>
  <si>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</si>
  <si>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</si>
  <si>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</si>
  <si>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</si>
  <si>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</si>
  <si>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</si>
  <si>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</si>
  <si>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</si>
  <si>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</si>
  <si>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</si>
  <si>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</si>
  <si>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</si>
  <si>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</si>
  <si>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</si>
  <si>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</si>
  <si>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</si>
  <si>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</si>
  <si>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</si>
  <si>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</si>
  <si>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</si>
  <si>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</si>
  <si>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</si>
  <si>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</si>
  <si>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</si>
  <si>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</si>
  <si>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</si>
  <si>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</si>
  <si>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</si>
  <si>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</si>
  <si>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</si>
  <si>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</si>
  <si>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</si>
  <si>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</si>
  <si>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</si>
  <si>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</si>
  <si>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</si>
  <si>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</si>
  <si>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</si>
  <si>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</si>
  <si>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</si>
  <si>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</si>
  <si>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</si>
  <si>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</si>
  <si>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</si>
  <si>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</si>
  <si>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</si>
  <si>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</si>
  <si>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</si>
  <si>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</si>
  <si>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</si>
  <si>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</si>
  <si>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</si>
  <si>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</si>
  <si>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</si>
  <si>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</si>
  <si>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</si>
  <si>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</si>
  <si>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</si>
  <si>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</si>
  <si>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</si>
  <si>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</si>
  <si>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</si>
  <si>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</si>
  <si>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</si>
  <si>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</si>
  <si>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</si>
  <si>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</si>
  <si>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</si>
  <si>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</si>
  <si>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</si>
  <si>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</si>
  <si>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</si>
  <si>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</si>
  <si>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</si>
  <si>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</si>
  <si>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</si>
  <si>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</si>
  <si>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</si>
  <si>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</si>
  <si>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</si>
  <si>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</si>
  <si>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</si>
  <si>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</si>
  <si>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</si>
  <si>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</si>
  <si>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</si>
  <si>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</si>
  <si>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</si>
  <si>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</si>
  <si>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</si>
  <si>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</si>
  <si>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</si>
  <si>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</si>
  <si>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</si>
  <si>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</si>
  <si>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</si>
  <si>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</si>
  <si>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</si>
  <si>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</si>
  <si>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</si>
  <si>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</si>
  <si>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</si>
  <si>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</si>
  <si>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</si>
  <si>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</si>
  <si>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</si>
  <si>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</si>
  <si>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</si>
  <si>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</si>
  <si>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</si>
  <si>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</si>
  <si>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</si>
  <si>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</si>
  <si>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</si>
  <si>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</si>
  <si>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</si>
  <si>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</si>
  <si>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</si>
  <si>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</si>
  <si>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</si>
  <si>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</si>
  <si>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</si>
  <si>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</si>
  <si>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</si>
  <si>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</si>
  <si>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</si>
  <si>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</si>
  <si>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</si>
  <si>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</si>
  <si>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</si>
  <si>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</si>
  <si>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</si>
  <si>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</si>
  <si>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</si>
  <si>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</si>
  <si>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</si>
  <si>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</si>
  <si>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</si>
  <si>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</si>
  <si>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</si>
  <si>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</si>
  <si>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</si>
  <si>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</si>
  <si>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</si>
  <si>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</si>
  <si>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</si>
  <si>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</si>
  <si>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</si>
  <si>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</si>
  <si>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</si>
  <si>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</si>
  <si>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</si>
  <si>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</si>
  <si>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</si>
  <si>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</si>
  <si>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</si>
  <si>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</si>
  <si>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</si>
  <si>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</si>
  <si>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</si>
  <si>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</si>
  <si>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</si>
  <si>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</si>
  <si>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</si>
  <si>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</si>
  <si>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</si>
  <si>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</si>
  <si>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</si>
  <si>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</si>
  <si>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</si>
  <si>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</si>
  <si>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</si>
  <si>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</si>
  <si>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</si>
  <si>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</si>
  <si>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</si>
  <si>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</si>
  <si>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</si>
  <si>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</si>
  <si>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</si>
  <si>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</si>
  <si>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</si>
  <si>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</si>
  <si>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</si>
  <si>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</si>
  <si>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</si>
  <si>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</si>
  <si>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</si>
  <si>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</si>
  <si>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</si>
  <si>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</si>
  <si>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</si>
  <si>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</si>
  <si>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</si>
  <si>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</si>
  <si>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</si>
  <si>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</si>
  <si>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</si>
  <si>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</si>
  <si>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</si>
  <si>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</si>
  <si>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</si>
  <si>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</si>
  <si>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</si>
  <si>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</si>
  <si>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</si>
  <si>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</si>
  <si>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</si>
  <si>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</si>
  <si>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</si>
  <si>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</si>
  <si>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</si>
  <si>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</si>
  <si>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</si>
  <si>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</si>
  <si>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</si>
  <si>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</si>
  <si>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</si>
  <si>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</si>
  <si>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</si>
  <si>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</si>
  <si>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</si>
  <si>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</si>
  <si>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</si>
  <si>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</si>
  <si>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</si>
  <si>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</si>
  <si>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</si>
  <si>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</si>
  <si>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</si>
  <si>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</si>
  <si>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</si>
  <si>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</si>
  <si>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</si>
  <si>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</si>
  <si>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</si>
  <si>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</si>
  <si>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</si>
  <si>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</si>
  <si>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</si>
  <si>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</si>
  <si>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</si>
  <si>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</si>
  <si>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</si>
  <si>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</si>
  <si>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</si>
  <si>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</si>
  <si>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</si>
  <si>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</si>
  <si>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</si>
  <si>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</si>
  <si>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</si>
  <si>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</si>
  <si>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</si>
  <si>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</si>
  <si>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</si>
  <si>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</si>
  <si>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</si>
  <si>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</si>
  <si>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</si>
  <si>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</si>
  <si>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</si>
  <si>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</si>
  <si>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</si>
  <si>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</si>
  <si>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</si>
  <si>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</si>
  <si>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</si>
  <si>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</si>
  <si>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</si>
  <si>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</si>
  <si>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</si>
  <si>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</si>
  <si>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</si>
  <si>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</si>
  <si>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</si>
  <si>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</si>
  <si>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</si>
  <si>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</si>
  <si>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</si>
  <si>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</si>
  <si>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</si>
  <si>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</si>
  <si>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</si>
  <si>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</si>
  <si>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</si>
  <si>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</si>
  <si>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</si>
  <si>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</si>
  <si>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</si>
  <si>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</si>
  <si>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</si>
  <si>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</si>
  <si>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</si>
  <si>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</si>
  <si>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</si>
  <si>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</si>
  <si>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</si>
  <si>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</si>
  <si>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</si>
  <si>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</si>
  <si>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</si>
  <si>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</si>
  <si>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</si>
  <si>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</si>
  <si>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</si>
  <si>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</si>
  <si>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</si>
  <si>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</si>
  <si>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</si>
  <si>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</si>
  <si>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</si>
  <si>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</si>
  <si>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</si>
  <si>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</si>
  <si>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</si>
  <si>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</si>
  <si>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</si>
  <si>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</si>
  <si>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</si>
  <si>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</si>
  <si>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</si>
  <si>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</si>
  <si>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</si>
  <si>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</si>
  <si>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</si>
  <si>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</si>
  <si>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</si>
  <si>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</si>
  <si>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</si>
  <si>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</si>
  <si>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</si>
  <si>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</si>
  <si>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</si>
  <si>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</si>
  <si>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</si>
  <si>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</si>
  <si>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</si>
  <si>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</si>
  <si>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</si>
  <si>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</si>
  <si>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</si>
  <si>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</si>
  <si>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</si>
  <si>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</si>
  <si>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</si>
  <si>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</si>
  <si>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</si>
  <si>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</si>
  <si>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</si>
  <si>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</si>
  <si>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</si>
  <si>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</si>
  <si>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</si>
  <si>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</si>
  <si>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</si>
  <si>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</si>
  <si>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</si>
  <si>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</si>
  <si>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</si>
  <si>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</si>
  <si>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</si>
  <si>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</si>
  <si>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</si>
  <si>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</si>
  <si>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</si>
  <si>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</si>
  <si>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</si>
  <si>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</si>
  <si>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</si>
  <si>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</si>
  <si>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</si>
  <si>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</si>
  <si>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</si>
  <si>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</si>
  <si>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</si>
  <si>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</si>
  <si>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</si>
  <si>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</si>
  <si>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</si>
  <si>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</si>
  <si>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</si>
  <si>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</si>
  <si>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</si>
  <si>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</si>
  <si>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</si>
  <si>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</si>
  <si>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</si>
  <si>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</si>
  <si>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</si>
  <si>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</si>
  <si>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</si>
  <si>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</si>
  <si>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</si>
  <si>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</si>
  <si>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</si>
  <si>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</si>
  <si>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</si>
  <si>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</si>
  <si>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</si>
  <si>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</si>
  <si>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</si>
  <si>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</si>
  <si>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</si>
  <si>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</si>
  <si>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</si>
  <si>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</si>
  <si>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</si>
  <si>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</si>
  <si>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</si>
  <si>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</si>
  <si>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</si>
  <si>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</si>
  <si>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</si>
  <si>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</si>
  <si>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</si>
  <si>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</si>
  <si>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</si>
  <si>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</si>
  <si>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</si>
  <si>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</si>
  <si>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</si>
  <si>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</si>
  <si>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</si>
  <si>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</si>
  <si>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</si>
  <si>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</si>
  <si>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</si>
  <si>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</si>
  <si>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</si>
  <si>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</si>
  <si>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</si>
  <si>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</si>
  <si>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</si>
  <si>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</si>
  <si>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</si>
  <si>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</si>
  <si>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</si>
  <si>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</si>
  <si>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</si>
  <si>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</si>
  <si>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</si>
  <si>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</si>
  <si>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</si>
  <si>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</si>
  <si>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</si>
  <si>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</si>
  <si>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</si>
  <si>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</si>
  <si>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</si>
  <si>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</si>
  <si>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</si>
  <si>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</si>
  <si>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</si>
  <si>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</si>
  <si>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</si>
  <si>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</si>
  <si>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</si>
  <si>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</si>
  <si>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</si>
  <si>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</si>
  <si>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</si>
  <si>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</si>
  <si>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</si>
  <si>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</si>
  <si>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</si>
  <si>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</si>
  <si>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</si>
  <si>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</si>
  <si>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</si>
  <si>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</si>
  <si>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</si>
  <si>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</si>
  <si>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</si>
  <si>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</si>
  <si>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</si>
  <si>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</si>
  <si>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</si>
  <si>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</si>
  <si>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</si>
  <si>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</si>
  <si>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</si>
  <si>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</si>
  <si>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</si>
  <si>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</si>
  <si>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</si>
  <si>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</si>
  <si>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</si>
  <si>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</si>
  <si>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</si>
  <si>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</si>
  <si>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</si>
  <si>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</si>
  <si>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</si>
  <si>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</si>
  <si>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</si>
  <si>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</si>
  <si>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</si>
  <si>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</si>
  <si>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</si>
  <si>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</si>
  <si>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</si>
  <si>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</si>
  <si>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</si>
  <si>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</si>
  <si>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</si>
  <si>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</si>
  <si>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</si>
  <si>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</si>
  <si>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</si>
  <si>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</si>
  <si>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</si>
  <si>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</si>
  <si>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</si>
  <si>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</si>
  <si>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</si>
  <si>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</si>
  <si>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</si>
  <si>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</si>
  <si>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</si>
  <si>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</si>
  <si>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</si>
  <si>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</si>
  <si>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</si>
  <si>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</si>
  <si>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</si>
  <si>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</si>
  <si>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</si>
  <si>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</si>
  <si>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</si>
  <si>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</si>
  <si>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</si>
  <si>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</si>
  <si>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</si>
  <si>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</si>
  <si>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</si>
  <si>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</si>
  <si>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</si>
  <si>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</si>
  <si>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</si>
  <si>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</si>
  <si>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</si>
  <si>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</si>
  <si>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</si>
  <si>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</si>
  <si>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</si>
  <si>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</si>
  <si>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</si>
  <si>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</si>
  <si>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</si>
  <si>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</si>
  <si>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</si>
  <si>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</si>
  <si>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</si>
  <si>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</si>
  <si>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</si>
  <si>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</si>
  <si>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</si>
  <si>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</si>
  <si>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</si>
  <si>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</si>
  <si>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</si>
  <si>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</si>
  <si>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</si>
  <si>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</si>
  <si>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</si>
  <si>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</si>
  <si>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</si>
  <si>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</si>
  <si>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</si>
  <si>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</si>
  <si>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</si>
  <si>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</si>
  <si>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</si>
  <si>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</si>
  <si>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</si>
  <si>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</si>
  <si>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</si>
  <si>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</si>
  <si>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</si>
  <si>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</si>
  <si>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</si>
  <si>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</si>
  <si>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</si>
  <si>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</si>
  <si>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</si>
  <si>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</si>
  <si>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</si>
  <si>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</si>
  <si>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</si>
  <si>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</si>
  <si>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</si>
  <si>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</si>
  <si>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</si>
  <si>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</si>
  <si>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</si>
  <si>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</si>
  <si>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</si>
  <si>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</si>
  <si>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</si>
  <si>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</si>
  <si>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</si>
  <si>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</si>
  <si>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</si>
  <si>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</si>
  <si>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</si>
  <si>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</si>
  <si>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</si>
  <si>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</si>
  <si>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</si>
  <si>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</si>
  <si>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</si>
  <si>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</si>
  <si>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</si>
  <si>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</si>
  <si>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</si>
  <si>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</si>
  <si>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</si>
  <si>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</si>
  <si>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</si>
  <si>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</si>
  <si>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</si>
  <si>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</si>
  <si>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</si>
  <si>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</si>
  <si>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</si>
  <si>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</si>
  <si>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</si>
  <si>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</si>
  <si>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</si>
  <si>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</si>
  <si>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</si>
  <si>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</si>
  <si>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</si>
  <si>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</si>
  <si>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</si>
  <si>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</si>
  <si>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</si>
  <si>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</si>
  <si>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</si>
  <si>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</si>
  <si>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</si>
  <si>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</si>
  <si>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</si>
  <si>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</si>
  <si>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</si>
  <si>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</si>
  <si>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</si>
  <si>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</si>
  <si>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</si>
  <si>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</si>
  <si>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</si>
  <si>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</si>
  <si>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</si>
  <si>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</si>
  <si>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</si>
  <si>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</si>
  <si>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</si>
  <si>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</si>
  <si>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</si>
  <si>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</si>
  <si>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</si>
  <si>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</si>
  <si>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</si>
  <si>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</si>
  <si>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</si>
  <si>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</si>
  <si>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</si>
  <si>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</si>
  <si>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</si>
  <si>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</si>
  <si>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</si>
  <si>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</si>
  <si>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</si>
  <si>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</si>
  <si>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</si>
  <si>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</si>
  <si>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</si>
  <si>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</si>
  <si>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</si>
  <si>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</si>
  <si>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</si>
  <si>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</si>
  <si>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</si>
  <si>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</si>
  <si>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</si>
  <si>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</si>
  <si>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</si>
  <si>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</si>
  <si>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</si>
  <si>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</si>
  <si>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</si>
  <si>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</si>
  <si>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</si>
  <si>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</si>
  <si>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</si>
  <si>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</si>
  <si>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</si>
  <si>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</si>
  <si>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</si>
  <si>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</si>
  <si>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</si>
  <si>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</si>
  <si>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</si>
  <si>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</si>
  <si>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</si>
  <si>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</si>
  <si>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</si>
  <si>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</si>
  <si>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</si>
  <si>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</si>
  <si>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</si>
  <si>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</si>
  <si>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</si>
  <si>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</si>
  <si>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</si>
  <si>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</si>
  <si>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</si>
  <si>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</si>
  <si>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</si>
  <si>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</si>
  <si>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</si>
  <si>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</si>
  <si>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</si>
  <si>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</si>
  <si>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</si>
  <si>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</si>
  <si>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</si>
  <si>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</si>
  <si>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</si>
  <si>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</si>
  <si>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</si>
  <si>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</si>
  <si>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</si>
  <si>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</si>
  <si>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</si>
  <si>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</si>
  <si>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</si>
  <si>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</si>
  <si>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</si>
  <si>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</si>
  <si>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</si>
  <si>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</si>
  <si>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</si>
  <si>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</si>
  <si>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</si>
  <si>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</si>
  <si>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</si>
  <si>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</si>
  <si>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</si>
  <si>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</si>
  <si>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</si>
  <si>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</si>
  <si>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</si>
  <si>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</si>
  <si>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</si>
  <si>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</si>
  <si>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</si>
  <si>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</si>
  <si>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</si>
  <si>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</si>
  <si>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</si>
  <si>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</si>
  <si>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</si>
  <si>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</si>
  <si>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</si>
  <si>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</si>
  <si>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</si>
  <si>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</si>
  <si>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</si>
  <si>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</si>
  <si>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</si>
  <si>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</si>
  <si>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</si>
  <si>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</si>
  <si>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</si>
  <si>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</si>
  <si>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</si>
  <si>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</si>
  <si>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</si>
  <si>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</si>
  <si>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</si>
  <si>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</si>
  <si>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</si>
  <si>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</si>
  <si>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</si>
  <si>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</si>
  <si>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</si>
  <si>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</si>
  <si>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</si>
  <si>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</si>
  <si>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</si>
  <si>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</si>
  <si>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</si>
  <si>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</si>
  <si>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</si>
  <si>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</si>
  <si>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</si>
  <si>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</si>
  <si>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</si>
  <si>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</si>
  <si>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</si>
  <si>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</si>
  <si>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</si>
  <si>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</si>
  <si>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</si>
  <si>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</si>
  <si>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</si>
  <si>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</si>
  <si>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</si>
  <si>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</si>
  <si>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</si>
  <si>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</si>
  <si>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</si>
  <si>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</si>
  <si>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</si>
  <si>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</si>
  <si>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</si>
  <si>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</si>
  <si>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</si>
  <si>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</si>
  <si>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</si>
  <si>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</si>
  <si>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</si>
  <si>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</si>
  <si>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</si>
  <si>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</si>
  <si>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</si>
  <si>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</si>
  <si>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</si>
  <si>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</si>
  <si>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</si>
  <si>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</si>
  <si>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</si>
  <si>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</si>
  <si>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</si>
  <si>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</si>
  <si>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</si>
  <si>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</si>
  <si>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</si>
  <si>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</si>
  <si>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</si>
  <si>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</si>
  <si>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</si>
  <si>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</si>
  <si>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</si>
  <si>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</si>
  <si>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</si>
  <si>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</si>
  <si>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</si>
  <si>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</si>
  <si>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</si>
  <si>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</si>
  <si>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</si>
  <si>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</si>
  <si>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</si>
  <si>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</si>
  <si>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</si>
  <si>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</si>
  <si>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</si>
  <si>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</si>
  <si>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</si>
  <si>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</si>
  <si>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</si>
  <si>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</si>
  <si>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</si>
  <si>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</si>
  <si>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</si>
  <si>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</si>
  <si>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</si>
  <si>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</si>
  <si>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</si>
  <si>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</si>
  <si>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</si>
  <si>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</si>
  <si>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</si>
  <si>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</si>
  <si>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</si>
  <si>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</si>
  <si>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</si>
  <si>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</si>
  <si>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</si>
  <si>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</si>
  <si>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</si>
  <si>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</si>
  <si>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</si>
  <si>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</si>
  <si>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</si>
  <si>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</si>
  <si>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</si>
  <si>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</si>
  <si>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</si>
  <si>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</si>
  <si>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</si>
  <si>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</si>
  <si>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</si>
  <si>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</si>
  <si>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</si>
  <si>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</si>
  <si>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</si>
  <si>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</si>
  <si>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</si>
  <si>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</si>
  <si>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</si>
  <si>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</si>
  <si>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</si>
  <si>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</si>
  <si>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</si>
  <si>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</si>
  <si>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</si>
  <si>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</si>
  <si>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</si>
  <si>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</si>
  <si>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</si>
  <si>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</si>
  <si>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</si>
  <si>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</si>
  <si>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</si>
  <si>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</si>
  <si>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</si>
  <si>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</si>
  <si>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</si>
  <si>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</si>
  <si>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</si>
  <si>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</si>
  <si>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</si>
  <si>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</si>
  <si>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</si>
  <si>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</si>
  <si>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</si>
  <si>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</si>
  <si>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</si>
  <si>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</si>
  <si>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</si>
  <si>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</si>
  <si>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</si>
  <si>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</si>
  <si>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</si>
  <si>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</si>
  <si>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</si>
  <si>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</si>
  <si>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</si>
  <si>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</si>
  <si>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</si>
  <si>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</si>
  <si>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</si>
  <si>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</si>
  <si>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</si>
  <si>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</si>
  <si>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</si>
  <si>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</si>
  <si>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</si>
  <si>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</si>
  <si>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</si>
  <si>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</si>
  <si>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</si>
  <si>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</si>
  <si>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</si>
  <si>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</si>
  <si>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</si>
  <si>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</si>
  <si>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</si>
  <si>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</si>
  <si>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</si>
  <si>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</si>
  <si>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</si>
  <si>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</si>
  <si>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</si>
  <si>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</si>
  <si>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</si>
  <si>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</si>
  <si>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</si>
  <si>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</si>
  <si>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</si>
  <si>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</si>
  <si>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</si>
  <si>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</si>
  <si>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</si>
  <si>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</si>
  <si>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</si>
  <si>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</si>
  <si>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</si>
  <si>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</si>
  <si>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</si>
  <si>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</si>
  <si>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</si>
  <si>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</si>
  <si>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</si>
  <si>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</si>
  <si>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</si>
  <si>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</si>
  <si>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</si>
  <si>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</si>
  <si>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</si>
  <si>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</si>
  <si>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</si>
  <si>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</si>
  <si>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</si>
  <si>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</si>
  <si>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</si>
  <si>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</si>
  <si>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</si>
  <si>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</si>
  <si>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</si>
  <si>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</si>
  <si>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</si>
  <si>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</si>
  <si>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</si>
  <si>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</si>
  <si>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</si>
  <si>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</si>
  <si>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</si>
  <si>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</si>
  <si>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</si>
  <si>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</si>
  <si>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</si>
  <si>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</si>
  <si>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</si>
  <si>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</si>
  <si>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</si>
  <si>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</si>
  <si>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</si>
  <si>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</si>
  <si>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</si>
  <si>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</si>
  <si>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</si>
  <si>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</si>
  <si>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</si>
  <si>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</si>
  <si>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</si>
  <si>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</si>
  <si>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</si>
  <si>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</si>
  <si>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</si>
  <si>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</si>
  <si>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</si>
  <si>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</si>
  <si>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</si>
  <si>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</si>
  <si>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</si>
  <si>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</si>
  <si>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</si>
  <si>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</si>
  <si>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</si>
  <si>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</si>
  <si>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</si>
  <si>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</si>
  <si>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</si>
  <si>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</si>
  <si>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</si>
  <si>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</si>
  <si>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</si>
  <si>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</si>
  <si>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</si>
  <si>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</si>
  <si>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</si>
  <si>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</si>
  <si>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</si>
  <si>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</si>
  <si>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</si>
  <si>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</si>
  <si>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</si>
  <si>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</si>
  <si>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</si>
  <si>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</si>
  <si>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</si>
  <si>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</si>
  <si>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</si>
  <si>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</si>
  <si>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</si>
  <si>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</si>
  <si>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</si>
  <si>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</si>
  <si>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</si>
  <si>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</si>
  <si>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</si>
  <si>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</si>
  <si>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</si>
  <si>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</si>
  <si>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</si>
  <si>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</si>
  <si>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</si>
  <si>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</si>
  <si>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</si>
  <si>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</si>
  <si>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</si>
  <si>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</si>
  <si>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</si>
  <si>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</si>
  <si>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</si>
  <si>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</si>
  <si>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</si>
  <si>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</si>
  <si>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</si>
  <si>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</si>
  <si>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</si>
  <si>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</si>
  <si>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</si>
  <si>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</si>
  <si>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</si>
  <si>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</si>
  <si>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</si>
  <si>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</si>
  <si>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</si>
  <si>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</si>
  <si>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</si>
  <si>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</si>
  <si>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</si>
  <si>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</si>
  <si>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</si>
  <si>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</si>
  <si>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</si>
  <si>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</si>
  <si>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</si>
  <si>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</si>
  <si>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</si>
  <si>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</si>
  <si>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</si>
  <si>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</si>
  <si>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</si>
  <si>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</si>
  <si>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</si>
  <si>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</si>
  <si>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</si>
  <si>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</si>
  <si>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</si>
  <si>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</si>
  <si>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</si>
  <si>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</si>
  <si>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</si>
  <si>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</si>
  <si>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</si>
  <si>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</si>
  <si>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</si>
  <si>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</si>
  <si>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</si>
  <si>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</si>
  <si>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</si>
  <si>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</si>
  <si>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</si>
  <si>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</si>
  <si>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</si>
  <si>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</si>
  <si>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</si>
  <si>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</si>
  <si>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</si>
  <si>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</si>
  <si>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</si>
  <si>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</si>
  <si>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</si>
  <si>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</si>
  <si>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</si>
  <si>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</si>
  <si>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</si>
  <si>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</si>
  <si>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</si>
  <si>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</si>
  <si>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</si>
  <si>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</si>
  <si>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</si>
  <si>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</si>
  <si>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</si>
  <si>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</si>
  <si>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</si>
  <si>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</si>
  <si>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</si>
  <si>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</si>
  <si>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</si>
  <si>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</si>
  <si>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</si>
  <si>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</si>
  <si>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</si>
  <si>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</si>
  <si>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</si>
  <si>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</si>
  <si>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</si>
  <si>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</si>
  <si>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</si>
  <si>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</si>
  <si>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</si>
  <si>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</si>
  <si>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</si>
  <si>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</si>
  <si>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</si>
  <si>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</si>
  <si>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</si>
  <si>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</si>
  <si>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</si>
  <si>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</si>
  <si>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</si>
  <si>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</si>
  <si>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</si>
  <si>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</si>
  <si>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</si>
  <si>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</si>
  <si>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</si>
  <si>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</si>
  <si>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</si>
  <si>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</si>
  <si>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</si>
  <si>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</si>
  <si>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</si>
  <si>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</si>
  <si>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</si>
  <si>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</si>
  <si>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</si>
  <si>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</si>
  <si>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</si>
  <si>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</si>
  <si>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</si>
  <si>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</si>
  <si>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</si>
  <si>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</si>
  <si>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</si>
  <si>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</si>
  <si>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</si>
  <si>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</si>
  <si>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</si>
  <si>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</si>
  <si>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</si>
  <si>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</si>
  <si>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</si>
  <si>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</si>
  <si>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</si>
  <si>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</si>
  <si>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</si>
  <si>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</si>
  <si>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</si>
  <si>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</si>
  <si>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</si>
  <si>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</si>
  <si>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</si>
  <si>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</si>
  <si>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</si>
  <si>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</si>
  <si>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</si>
  <si>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</si>
  <si>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</si>
  <si>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</si>
  <si>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</si>
  <si>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</si>
  <si>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</si>
  <si>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</si>
  <si>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</si>
  <si>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</si>
  <si>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</si>
  <si>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</si>
  <si>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</si>
  <si>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</si>
  <si>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</si>
  <si>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</si>
  <si>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</si>
  <si>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</si>
  <si>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</si>
  <si>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</si>
  <si>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</si>
  <si>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</si>
  <si>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</si>
  <si>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</si>
  <si>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</si>
  <si>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</si>
  <si>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</si>
  <si>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</si>
  <si>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</si>
  <si>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</si>
  <si>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</si>
  <si>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</si>
  <si>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</si>
  <si>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</si>
  <si>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</si>
  <si>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</si>
  <si>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</si>
  <si>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</si>
  <si>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</si>
  <si>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</si>
  <si>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</si>
  <si>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</si>
  <si>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</si>
  <si>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</si>
  <si>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</si>
  <si>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</si>
  <si>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</si>
  <si>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</si>
  <si>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</si>
  <si>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</si>
  <si>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</si>
  <si>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</si>
  <si>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</si>
  <si>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</si>
  <si>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</si>
  <si>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</si>
  <si>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</si>
  <si>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</si>
  <si>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</si>
  <si>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</si>
  <si>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</si>
  <si>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</si>
  <si>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</si>
  <si>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</si>
  <si>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</si>
  <si>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</si>
  <si>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</si>
  <si>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</si>
  <si>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</si>
  <si>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</si>
  <si>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</si>
  <si>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</si>
  <si>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</si>
  <si>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</si>
  <si>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</si>
  <si>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</si>
  <si>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</si>
  <si>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</si>
  <si>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</si>
  <si>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</si>
  <si>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</si>
  <si>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</si>
  <si>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</si>
  <si>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</si>
  <si>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</si>
  <si>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</si>
  <si>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</si>
  <si>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</si>
  <si>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</si>
  <si>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</si>
  <si>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</si>
  <si>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</si>
  <si>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</si>
  <si>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</si>
  <si>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</si>
  <si>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</si>
  <si>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</si>
  <si>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</si>
  <si>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</si>
  <si>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</si>
  <si>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</si>
  <si>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</si>
  <si>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</si>
  <si>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</si>
  <si>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</si>
  <si>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</si>
  <si>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</si>
  <si>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</si>
  <si>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</si>
  <si>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</si>
  <si>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</si>
  <si>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</si>
  <si>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</si>
  <si>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</si>
  <si>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</si>
  <si>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</si>
  <si>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</si>
  <si>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</si>
  <si>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</si>
  <si>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</si>
  <si>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</si>
  <si>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</si>
  <si>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</si>
  <si>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</si>
  <si>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</si>
  <si>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</si>
  <si>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</si>
  <si>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</si>
  <si>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</si>
  <si>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</si>
  <si>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</si>
  <si>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</si>
  <si>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</si>
  <si>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</si>
  <si>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</si>
  <si>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</si>
  <si>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</si>
  <si>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</si>
  <si>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</si>
  <si>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</si>
  <si>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</si>
  <si>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</si>
  <si>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</si>
  <si>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</si>
  <si>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</si>
  <si>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</si>
  <si>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</si>
  <si>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</si>
  <si>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</si>
  <si>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</si>
  <si>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</si>
  <si>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</si>
  <si>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</si>
  <si>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</si>
  <si>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</si>
  <si>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</si>
  <si>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</si>
  <si>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</si>
  <si>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</si>
  <si>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</si>
  <si>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</si>
  <si>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</si>
  <si>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</si>
  <si>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</si>
  <si>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</si>
  <si>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</si>
  <si>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</si>
  <si>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</si>
  <si>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</si>
  <si>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</si>
  <si>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</si>
  <si>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</si>
  <si>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</si>
  <si>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</si>
  <si>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</si>
  <si>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</si>
  <si>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</si>
  <si>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</si>
  <si>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</si>
  <si>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</si>
  <si>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</si>
  <si>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</si>
  <si>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</si>
  <si>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</si>
  <si>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</si>
  <si>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</si>
  <si>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</si>
  <si>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</si>
  <si>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</si>
  <si>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</si>
  <si>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</si>
  <si>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</si>
  <si>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</si>
  <si>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</si>
  <si>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</si>
  <si>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</si>
  <si>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</si>
  <si>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</si>
  <si>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</si>
  <si>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</si>
  <si>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</si>
  <si>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</si>
  <si>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</si>
  <si>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</si>
  <si>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</si>
  <si>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</si>
  <si>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</si>
  <si>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</si>
  <si>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</si>
  <si>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</si>
  <si>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</si>
  <si>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</si>
  <si>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</si>
  <si>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</si>
  <si>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</si>
  <si>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</si>
  <si>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</si>
  <si>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</si>
  <si>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</si>
  <si>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</si>
  <si>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</si>
  <si>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</si>
  <si>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</si>
  <si>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</si>
  <si>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</si>
  <si>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</si>
  <si>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</si>
  <si>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</si>
  <si>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</si>
  <si>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</si>
  <si>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</si>
  <si>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</si>
  <si>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</si>
  <si>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</si>
  <si>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</si>
  <si>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</si>
  <si>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</si>
  <si>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</si>
  <si>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</si>
  <si>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</si>
  <si>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</si>
  <si>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</si>
  <si>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</si>
  <si>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</si>
  <si>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</si>
  <si>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</si>
  <si>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</si>
  <si>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</si>
  <si>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</si>
  <si>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</si>
  <si>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</si>
  <si>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</si>
  <si>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</si>
  <si>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</si>
  <si>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</si>
  <si>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</si>
  <si>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</si>
  <si>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</si>
  <si>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</si>
  <si>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</si>
  <si>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</si>
  <si>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</si>
  <si>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</si>
  <si>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</si>
  <si>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</si>
  <si>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</si>
  <si>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</si>
  <si>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</si>
  <si>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</si>
  <si>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</si>
  <si>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</si>
  <si>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</si>
  <si>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</si>
  <si>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</si>
  <si>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</si>
  <si>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</si>
  <si>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</si>
  <si>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</si>
  <si>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</si>
  <si>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</si>
  <si>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</si>
  <si>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</si>
  <si>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</si>
  <si>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</si>
  <si>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</si>
  <si>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</si>
  <si>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</si>
  <si>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</si>
  <si>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</si>
  <si>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</si>
  <si>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</si>
  <si>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</si>
  <si>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</si>
  <si>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</si>
  <si>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</si>
  <si>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</si>
  <si>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</si>
  <si>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</si>
  <si>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</si>
  <si>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</si>
  <si>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</si>
  <si>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</si>
  <si>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</si>
  <si>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</si>
  <si>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</si>
  <si>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</si>
  <si>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</si>
  <si>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</si>
  <si>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</si>
  <si>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</si>
  <si>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</si>
  <si>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</si>
  <si>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</si>
  <si>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</si>
  <si>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</si>
  <si>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</si>
  <si>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</si>
  <si>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</si>
  <si>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</si>
  <si>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</si>
  <si>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</si>
  <si>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</si>
  <si>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</si>
  <si>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</si>
  <si>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</si>
  <si>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</si>
  <si>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</si>
  <si>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</si>
  <si>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</si>
  <si>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</si>
  <si>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</si>
  <si>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</si>
  <si>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</si>
  <si>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</si>
  <si>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</si>
  <si>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</si>
  <si>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</si>
  <si>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</si>
  <si>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</si>
  <si>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</si>
  <si>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</si>
  <si>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</si>
  <si>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</si>
  <si>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</si>
  <si>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</si>
  <si>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</si>
  <si>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</si>
  <si>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</si>
  <si>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</si>
  <si>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</si>
  <si>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</si>
  <si>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</si>
  <si>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</si>
  <si>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</si>
  <si>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</si>
  <si>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</si>
  <si>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</si>
  <si>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</si>
  <si>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</si>
  <si>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</si>
  <si>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</si>
  <si>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</si>
  <si>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</si>
  <si>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</si>
  <si>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</si>
  <si>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</si>
  <si>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</si>
  <si>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</si>
  <si>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</si>
  <si>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</si>
  <si>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</si>
  <si>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</si>
  <si>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</si>
  <si>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</si>
  <si>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</si>
  <si>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</si>
  <si>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</si>
  <si>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</si>
  <si>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</si>
  <si>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</si>
  <si>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</si>
  <si>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</si>
  <si>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</si>
  <si>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</si>
  <si>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</si>
  <si>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</si>
  <si>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</si>
  <si>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</si>
  <si>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</si>
  <si>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</si>
  <si>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</si>
  <si>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</si>
  <si>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</si>
  <si>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</si>
  <si>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</si>
  <si>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</si>
  <si>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</si>
  <si>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</si>
  <si>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</si>
  <si>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</si>
  <si>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</si>
  <si>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</si>
  <si>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</si>
  <si>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</si>
  <si>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</si>
  <si>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</si>
  <si>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</si>
  <si>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</si>
  <si>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</si>
  <si>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</si>
  <si>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</si>
  <si>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</si>
  <si>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</si>
  <si>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</si>
  <si>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</si>
  <si>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</si>
  <si>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</si>
  <si>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</si>
  <si>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</si>
  <si>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</si>
  <si>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</si>
  <si>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</si>
  <si>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</si>
  <si>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</si>
  <si>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</si>
  <si>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</si>
  <si>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</si>
  <si>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</si>
  <si>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</si>
  <si>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</si>
  <si>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</si>
  <si>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</si>
  <si>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</si>
  <si>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</si>
  <si>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</si>
  <si>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</si>
  <si>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</si>
  <si>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</si>
  <si>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</si>
  <si>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</si>
  <si>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</si>
  <si>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</si>
  <si>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</si>
  <si>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</si>
  <si>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</si>
  <si>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</si>
  <si>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</si>
  <si>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</si>
  <si>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</si>
  <si>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</si>
  <si>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</si>
  <si>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</si>
  <si>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</si>
  <si>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</si>
  <si>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</si>
  <si>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</si>
  <si>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</si>
  <si>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</si>
  <si>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</si>
  <si>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</si>
  <si>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</si>
  <si>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</si>
  <si>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</si>
  <si>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</si>
  <si>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</si>
  <si>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</si>
  <si>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</si>
  <si>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</si>
  <si>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</si>
  <si>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</si>
  <si>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</si>
  <si>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</si>
  <si>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</si>
  <si>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</si>
  <si>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</si>
  <si>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</si>
  <si>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</si>
  <si>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</si>
  <si>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</si>
  <si>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</si>
  <si>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</si>
  <si>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</si>
  <si>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</si>
  <si>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</si>
  <si>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</si>
  <si>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</si>
  <si>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</si>
  <si>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</si>
  <si>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</si>
  <si>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</si>
  <si>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</si>
  <si>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</si>
  <si>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</si>
  <si>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</si>
  <si>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</si>
  <si>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</si>
  <si>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</si>
  <si>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</si>
  <si>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</si>
  <si>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</si>
  <si>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</si>
  <si>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</si>
  <si>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</si>
  <si>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</si>
  <si>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</si>
  <si>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</si>
  <si>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</si>
  <si>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</si>
  <si>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</si>
  <si>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</si>
  <si>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</si>
  <si>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</si>
  <si>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</si>
  <si>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</si>
  <si>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</si>
  <si>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</si>
  <si>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</si>
  <si>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</si>
  <si>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</si>
  <si>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</si>
  <si>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</si>
  <si>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</si>
  <si>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</si>
  <si>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</si>
  <si>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</si>
  <si>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</si>
  <si>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</si>
  <si>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</si>
  <si>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</si>
  <si>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</si>
  <si>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</si>
  <si>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</si>
  <si>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</si>
  <si>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</si>
  <si>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</si>
  <si>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</si>
  <si>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</si>
  <si>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</si>
  <si>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</si>
  <si>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</si>
  <si>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</si>
  <si>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</si>
  <si>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</si>
  <si>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</si>
  <si>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</si>
  <si>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</si>
  <si>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</si>
  <si>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</si>
  <si>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</si>
  <si>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</si>
  <si>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</si>
  <si>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</si>
  <si>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</si>
  <si>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</si>
  <si>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</si>
  <si>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</si>
  <si>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</si>
  <si>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</si>
  <si>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</si>
  <si>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</si>
  <si>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</si>
  <si>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</si>
  <si>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</si>
  <si>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</si>
  <si>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</si>
  <si>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</si>
  <si>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</si>
  <si>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</si>
  <si>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</si>
  <si>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</si>
  <si>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</si>
  <si>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</si>
  <si>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</si>
  <si>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</si>
  <si>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</si>
  <si>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</si>
  <si>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</si>
  <si>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</si>
  <si>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</si>
  <si>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</si>
  <si>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</si>
  <si>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</si>
  <si>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</si>
  <si>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</si>
  <si>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</si>
  <si>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</si>
  <si>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</si>
  <si>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</si>
  <si>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</si>
  <si>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</si>
  <si>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</si>
  <si>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</si>
  <si>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</si>
  <si>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</si>
  <si>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</si>
  <si>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</si>
  <si>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</si>
  <si>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</si>
  <si>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</si>
  <si>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</si>
  <si>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</si>
  <si>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</si>
  <si>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</si>
  <si>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</si>
  <si>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</si>
  <si>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</si>
  <si>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</si>
  <si>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</si>
  <si>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</si>
  <si>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</si>
  <si>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</si>
  <si>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</si>
  <si>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</si>
  <si>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</si>
  <si>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</si>
  <si>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</si>
  <si>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</si>
  <si>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</si>
  <si>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</si>
  <si>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</si>
  <si>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</si>
  <si>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</si>
  <si>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</si>
  <si>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</si>
  <si>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</si>
  <si>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</si>
  <si>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</si>
  <si>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</si>
  <si>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</si>
  <si>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</si>
  <si>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</si>
  <si>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</si>
  <si>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</si>
  <si>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</si>
  <si>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</si>
  <si>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</si>
  <si>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</si>
  <si>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</si>
  <si>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</si>
  <si>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</si>
  <si>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</si>
  <si>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</si>
  <si>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</si>
  <si>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</si>
  <si>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</si>
  <si>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</si>
  <si>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</si>
  <si>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</si>
  <si>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</si>
  <si>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</si>
  <si>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</si>
  <si>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</si>
  <si>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</si>
  <si>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</si>
  <si>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</si>
  <si>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</si>
  <si>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</si>
  <si>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</si>
  <si>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</si>
  <si>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</si>
  <si>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</si>
  <si>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</si>
  <si>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</si>
  <si>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</si>
  <si>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</si>
  <si>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</si>
  <si>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</si>
  <si>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</si>
  <si>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</si>
  <si>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</si>
  <si>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</si>
  <si>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</si>
  <si>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</si>
  <si>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</si>
  <si>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</si>
  <si>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</si>
  <si>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</si>
  <si>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</si>
  <si>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</si>
  <si>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</si>
  <si>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</si>
  <si>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</si>
  <si>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</si>
  <si>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</si>
  <si>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</si>
  <si>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</si>
  <si>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</si>
  <si>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</si>
  <si>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</si>
  <si>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</si>
  <si>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</si>
  <si>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</si>
  <si>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</si>
  <si>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</si>
  <si>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</si>
  <si>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</si>
  <si>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</si>
  <si>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</si>
  <si>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</si>
  <si>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</si>
  <si>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</si>
  <si>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</si>
  <si>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</si>
  <si>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</si>
  <si>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</si>
  <si>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</si>
  <si>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</si>
  <si>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</si>
  <si>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</si>
  <si>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</si>
  <si>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</si>
  <si>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</si>
  <si>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</si>
  <si>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</si>
  <si>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</si>
  <si>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</si>
  <si>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</si>
  <si>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</si>
  <si>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</si>
  <si>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</si>
  <si>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</si>
  <si>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</si>
  <si>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</si>
  <si>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</si>
  <si>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</si>
  <si>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</si>
  <si>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</si>
  <si>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</si>
  <si>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</si>
  <si>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</si>
  <si>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</si>
  <si>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</si>
  <si>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</si>
  <si>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</si>
  <si>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</si>
  <si>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</si>
  <si>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</si>
  <si>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</si>
  <si>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</si>
  <si>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</si>
  <si>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</si>
  <si>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</si>
  <si>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</si>
  <si>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</si>
  <si>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</si>
  <si>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</si>
  <si>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</si>
  <si>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</si>
  <si>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</si>
  <si>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</si>
  <si>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</si>
  <si>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</si>
  <si>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</si>
  <si>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</si>
  <si>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</si>
  <si>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</si>
  <si>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</si>
  <si>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</si>
  <si>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</si>
  <si>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</si>
  <si>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</si>
  <si>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</si>
  <si>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</si>
  <si>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</si>
  <si>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</si>
  <si>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</si>
  <si>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</si>
  <si>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</si>
  <si>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</si>
  <si>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</si>
  <si>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</si>
  <si>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</si>
  <si>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</si>
  <si>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</si>
  <si>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</si>
  <si>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</si>
  <si>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</si>
  <si>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</si>
  <si>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</si>
  <si>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</si>
  <si>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</si>
  <si>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</si>
  <si>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</si>
  <si>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</si>
  <si>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</si>
  <si>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</si>
  <si>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</si>
  <si>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</si>
  <si>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</si>
  <si>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</si>
  <si>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</si>
  <si>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</si>
  <si>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</si>
  <si>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</si>
  <si>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</si>
  <si>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</si>
  <si>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</si>
  <si>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</si>
  <si>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</si>
  <si>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</si>
  <si>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</si>
  <si>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</si>
  <si>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</si>
  <si>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</si>
  <si>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</si>
  <si>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</si>
  <si>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</si>
  <si>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</si>
  <si>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</si>
  <si>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</si>
  <si>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</si>
  <si>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</si>
  <si>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</si>
  <si>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</si>
  <si>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</si>
  <si>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</si>
  <si>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</si>
  <si>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</si>
  <si>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</si>
  <si>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</si>
  <si>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</si>
  <si>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</si>
  <si>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</si>
  <si>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</si>
  <si>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</si>
  <si>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</si>
  <si>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</si>
  <si>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</si>
  <si>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</si>
  <si>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</si>
  <si>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</si>
  <si>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</si>
  <si>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</si>
  <si>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</si>
  <si>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</si>
  <si>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</si>
  <si>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</si>
  <si>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</si>
  <si>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</si>
  <si>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</si>
  <si>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</si>
  <si>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</si>
  <si>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</si>
  <si>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</si>
  <si>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</si>
  <si>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</si>
  <si>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</si>
  <si>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</si>
  <si>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</si>
  <si>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</si>
  <si>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</si>
  <si>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</si>
  <si>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</si>
  <si>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</si>
  <si>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</si>
  <si>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</si>
  <si>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</si>
  <si>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</si>
  <si>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</si>
  <si>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</si>
  <si>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</si>
  <si>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</si>
  <si>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</si>
  <si>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</si>
  <si>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</si>
  <si>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</si>
  <si>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</si>
  <si>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</si>
  <si>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</si>
  <si>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</si>
  <si>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</si>
  <si>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</si>
  <si>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</si>
  <si>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</si>
  <si>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</si>
  <si>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</si>
  <si>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</si>
  <si>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</si>
  <si>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</si>
  <si>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</si>
  <si>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</si>
  <si>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</si>
  <si>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</si>
  <si>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</si>
  <si>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</si>
  <si>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</si>
  <si>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</si>
  <si>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</si>
  <si>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</si>
  <si>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</si>
  <si>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</si>
  <si>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</si>
  <si>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</si>
  <si>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</si>
  <si>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</si>
  <si>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</si>
  <si>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</si>
  <si>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</si>
  <si>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</si>
  <si>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</si>
  <si>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</si>
  <si>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</si>
  <si>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</si>
  <si>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</si>
  <si>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</si>
  <si>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</si>
  <si>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</si>
  <si>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</si>
  <si>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</si>
  <si>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</si>
  <si>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</si>
  <si>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</si>
  <si>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</si>
  <si>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</si>
  <si>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</si>
  <si>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</si>
  <si>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</si>
  <si>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</si>
  <si>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</si>
  <si>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</si>
  <si>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</si>
  <si>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</si>
  <si>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</si>
  <si>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</si>
  <si>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</si>
  <si>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</si>
  <si>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</si>
  <si>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</si>
  <si>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</si>
  <si>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</si>
  <si>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</si>
  <si>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</si>
  <si>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</si>
  <si>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</si>
  <si>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</si>
  <si>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</si>
  <si>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</si>
  <si>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</si>
  <si>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</si>
  <si>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</si>
  <si>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</si>
  <si>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</si>
  <si>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</si>
  <si>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</si>
  <si>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</si>
  <si>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</si>
  <si>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</si>
  <si>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</si>
  <si>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</si>
  <si>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</si>
  <si>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</si>
  <si>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</si>
  <si>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</si>
  <si>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</si>
  <si>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</si>
  <si>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</si>
  <si>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</si>
  <si>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</si>
  <si>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</si>
  <si>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</si>
  <si>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</si>
  <si>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</si>
  <si>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</si>
  <si>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</si>
  <si>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</si>
  <si>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</si>
  <si>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</si>
  <si>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</si>
  <si>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</si>
  <si>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</si>
  <si>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</si>
  <si>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</si>
  <si>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</si>
  <si>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</si>
  <si>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</si>
  <si>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</si>
  <si>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</si>
  <si>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</si>
  <si>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</si>
  <si>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</si>
  <si>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</si>
  <si>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</si>
  <si>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</si>
  <si>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</si>
  <si>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</si>
  <si>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</si>
  <si>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</si>
  <si>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</si>
  <si>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</si>
  <si>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</si>
  <si>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</si>
  <si>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</si>
  <si>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</si>
  <si>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</si>
  <si>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</si>
  <si>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</si>
  <si>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</si>
  <si>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</si>
  <si>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</si>
  <si>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</si>
  <si>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</si>
  <si>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</si>
  <si>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</si>
  <si>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</si>
  <si>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</si>
  <si>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</si>
  <si>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</si>
  <si>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</si>
  <si>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</si>
  <si>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</si>
  <si>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</si>
  <si>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</si>
  <si>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</si>
  <si>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</si>
  <si>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</si>
  <si>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</si>
  <si>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</si>
  <si>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</si>
  <si>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</si>
  <si>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</si>
  <si>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</si>
  <si>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</si>
  <si>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</si>
  <si>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</si>
  <si>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</si>
  <si>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</si>
  <si>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</si>
  <si>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</si>
  <si>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</si>
  <si>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</si>
  <si>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</si>
  <si>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</si>
  <si>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</si>
  <si>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</si>
  <si>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</si>
  <si>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</si>
  <si>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</si>
  <si>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</si>
  <si>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</si>
  <si>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</si>
  <si>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</si>
  <si>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</si>
  <si>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</si>
  <si>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</si>
  <si>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</si>
  <si>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</si>
  <si>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</si>
  <si>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</si>
  <si>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</si>
  <si>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</si>
  <si>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</si>
  <si>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</si>
  <si>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</si>
  <si>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</si>
  <si>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</si>
  <si>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</si>
  <si>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</si>
  <si>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</si>
  <si>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</si>
  <si>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</si>
  <si>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</si>
  <si>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</si>
  <si>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</si>
  <si>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</si>
  <si>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</si>
  <si>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</si>
  <si>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</si>
  <si>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</si>
  <si>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</si>
  <si>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</si>
  <si>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</si>
  <si>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</si>
  <si>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</si>
  <si>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</si>
  <si>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</si>
  <si>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</si>
  <si>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</si>
  <si>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</si>
  <si>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</si>
  <si>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</si>
  <si>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</si>
  <si>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</si>
  <si>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</si>
  <si>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</si>
  <si>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</si>
  <si>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</si>
  <si>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</si>
  <si>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</si>
  <si>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</si>
  <si>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</si>
  <si>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</si>
  <si>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</si>
  <si>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</si>
  <si>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</si>
  <si>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</si>
  <si>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</si>
  <si>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</si>
  <si>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</si>
  <si>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</si>
  <si>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</si>
  <si>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</si>
  <si>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</si>
  <si>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</si>
  <si>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</si>
  <si>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</si>
  <si>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</si>
  <si>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</si>
  <si>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</si>
  <si>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</si>
  <si>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</si>
  <si>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</si>
  <si>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</si>
  <si>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</si>
  <si>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</si>
  <si>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</si>
  <si>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</si>
  <si>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</si>
  <si>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</si>
  <si>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</si>
  <si>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</si>
  <si>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</si>
  <si>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</si>
  <si>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</si>
  <si>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</si>
  <si>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</si>
  <si>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</si>
  <si>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</si>
  <si>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</si>
  <si>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</si>
  <si>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</si>
  <si>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</si>
  <si>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</si>
  <si>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</si>
  <si>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</si>
  <si>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</si>
  <si>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</si>
  <si>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</si>
  <si>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</si>
  <si>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</si>
  <si>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</si>
  <si>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</si>
  <si>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</si>
  <si>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</si>
  <si>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</si>
  <si>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</si>
  <si>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</si>
  <si>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</si>
  <si>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</si>
  <si>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</si>
  <si>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</si>
  <si>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</si>
  <si>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</si>
  <si>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</si>
  <si>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</si>
  <si>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</si>
  <si>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</si>
  <si>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</si>
  <si>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</si>
  <si>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</si>
  <si>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</si>
  <si>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</si>
  <si>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</si>
  <si>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</si>
  <si>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</si>
  <si>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</si>
  <si>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</si>
  <si>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</si>
  <si>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</si>
  <si>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</si>
  <si>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</si>
  <si>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</si>
  <si>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</si>
  <si>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</si>
  <si>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</si>
  <si>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</si>
  <si>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</si>
  <si>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</si>
  <si>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</si>
  <si>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</si>
  <si>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</si>
  <si>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</si>
  <si>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</si>
  <si>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</si>
  <si>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</si>
  <si>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</si>
  <si>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</si>
  <si>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</si>
  <si>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</si>
  <si>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</si>
  <si>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</si>
  <si>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</si>
  <si>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</si>
  <si>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</si>
  <si>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</si>
  <si>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</si>
  <si>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</si>
  <si>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</si>
  <si>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</si>
  <si>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</si>
  <si>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</si>
  <si>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</si>
  <si>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</si>
  <si>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</si>
  <si>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</si>
  <si>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</si>
  <si>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</si>
  <si>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</si>
  <si>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</si>
  <si>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</si>
  <si>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</si>
  <si>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</si>
  <si>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</si>
  <si>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</si>
  <si>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</si>
  <si>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</si>
  <si>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</si>
  <si>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</si>
  <si>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</si>
  <si>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</si>
  <si>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</si>
  <si>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</si>
  <si>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</si>
  <si>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</si>
  <si>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</si>
  <si>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</si>
  <si>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</si>
  <si>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</si>
  <si>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</si>
  <si>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</si>
  <si>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</si>
  <si>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</si>
  <si>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</si>
  <si>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</si>
  <si>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</si>
  <si>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</si>
  <si>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</si>
  <si>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</si>
  <si>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</si>
  <si>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</si>
  <si>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</si>
  <si>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</si>
  <si>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</si>
  <si>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</si>
  <si>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</si>
  <si>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</si>
  <si>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</si>
  <si>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</si>
  <si>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</si>
  <si>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</si>
  <si>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</si>
  <si>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</si>
  <si>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</si>
  <si>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</si>
  <si>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</si>
  <si>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</si>
  <si>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</si>
  <si>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</si>
  <si>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</si>
  <si>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</si>
  <si>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</si>
  <si>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</si>
  <si>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</si>
  <si>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</si>
  <si>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</si>
  <si>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</si>
  <si>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</si>
  <si>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</si>
  <si>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</si>
  <si>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</si>
  <si>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</si>
  <si>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</si>
  <si>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</si>
  <si>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</si>
  <si>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</si>
  <si>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</si>
  <si>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</si>
  <si>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</si>
  <si>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</si>
  <si>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</si>
  <si>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</si>
  <si>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</si>
  <si>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</si>
  <si>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</si>
  <si>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</si>
  <si>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</si>
  <si>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</si>
  <si>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</si>
  <si>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</si>
  <si>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</si>
  <si>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</si>
  <si>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</si>
  <si>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</si>
  <si>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</si>
  <si>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</si>
  <si>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</si>
  <si>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</si>
  <si>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</si>
  <si>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</si>
  <si>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</si>
  <si>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</si>
  <si>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</si>
  <si>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</si>
  <si>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</si>
  <si>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</si>
  <si>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</si>
  <si>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</si>
  <si>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</si>
  <si>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</si>
  <si>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</si>
  <si>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</si>
  <si>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</si>
  <si>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</si>
  <si>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</si>
  <si>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</si>
  <si>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</si>
  <si>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</si>
  <si>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</si>
  <si>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</si>
  <si>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</si>
  <si>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</si>
  <si>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</si>
  <si>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</si>
  <si>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</si>
  <si>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</si>
  <si>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</si>
  <si>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</si>
  <si>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</si>
  <si>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</si>
  <si>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</si>
  <si>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</si>
  <si>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</si>
  <si>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</si>
  <si>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</si>
  <si>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</si>
  <si>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</si>
  <si>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</si>
  <si>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</si>
  <si>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</si>
  <si>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</si>
  <si>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</si>
  <si>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</si>
  <si>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</si>
  <si>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</si>
  <si>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</si>
  <si>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</si>
  <si>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</si>
  <si>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</si>
  <si>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</si>
  <si>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</si>
  <si>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</si>
  <si>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</si>
  <si>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</si>
  <si>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</si>
  <si>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</si>
  <si>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</si>
  <si>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</si>
  <si>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</si>
  <si>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</si>
  <si>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</si>
  <si>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</si>
  <si>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</si>
  <si>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</si>
  <si>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</si>
  <si>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</si>
  <si>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</si>
  <si>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</si>
  <si>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</si>
  <si>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</si>
  <si>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</si>
  <si>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</si>
  <si>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</si>
  <si>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</si>
  <si>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</si>
  <si>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</si>
  <si>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</si>
  <si>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</si>
  <si>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</si>
  <si>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</si>
  <si>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</si>
  <si>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</si>
  <si>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</si>
  <si>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</si>
  <si>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</si>
  <si>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</si>
  <si>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</si>
  <si>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</si>
  <si>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</si>
  <si>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</si>
  <si>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</si>
  <si>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</si>
  <si>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</si>
  <si>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</si>
  <si>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</si>
  <si>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</si>
  <si>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</si>
  <si>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</si>
  <si>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</si>
  <si>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</si>
  <si>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</si>
  <si>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</si>
  <si>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</si>
  <si>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</si>
  <si>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</si>
  <si>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</si>
  <si>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</si>
  <si>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</si>
  <si>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</si>
  <si>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</si>
  <si>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</si>
  <si>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</si>
  <si>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</si>
  <si>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</si>
  <si>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</si>
  <si>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</si>
  <si>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</si>
  <si>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</si>
  <si>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</si>
  <si>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</si>
  <si>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</si>
  <si>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</si>
  <si>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</si>
  <si>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</si>
  <si>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</si>
  <si>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</si>
  <si>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</si>
  <si>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</si>
  <si>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</si>
  <si>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</si>
  <si>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</si>
  <si>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</si>
  <si>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</si>
  <si>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</si>
  <si>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</si>
  <si>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</si>
  <si>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</si>
  <si>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</si>
  <si>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</si>
  <si>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</si>
  <si>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</si>
  <si>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</si>
  <si>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</si>
  <si>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</si>
  <si>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</si>
  <si>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</si>
  <si>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</si>
  <si>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</si>
  <si>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</si>
  <si>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</si>
  <si>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</si>
  <si>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</si>
  <si>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</si>
  <si>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</si>
  <si>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</si>
  <si>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</si>
  <si>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</si>
  <si>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</si>
  <si>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</si>
  <si>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</si>
  <si>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</si>
  <si>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</si>
  <si>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</si>
  <si>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</si>
  <si>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</si>
  <si>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</si>
  <si>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</si>
  <si>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</si>
  <si>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</si>
  <si>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</si>
  <si>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</si>
  <si>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</si>
  <si>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</si>
  <si>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</si>
  <si>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</si>
  <si>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</si>
  <si>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</si>
  <si>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</si>
  <si>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</si>
  <si>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</si>
  <si>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</si>
  <si>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</si>
  <si>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</si>
  <si>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</si>
  <si>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</si>
  <si>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</si>
  <si>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</si>
  <si>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</si>
  <si>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</si>
  <si>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</si>
  <si>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</si>
  <si>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</si>
  <si>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</si>
  <si>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</si>
  <si>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</si>
  <si>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</si>
  <si>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</si>
  <si>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</si>
  <si>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</si>
  <si>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</si>
  <si>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</si>
  <si>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</si>
  <si>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</si>
  <si>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</si>
  <si>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</si>
  <si>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</si>
  <si>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</si>
  <si>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</si>
  <si>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</si>
  <si>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</si>
  <si>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</si>
  <si>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</si>
  <si>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</si>
  <si>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</si>
  <si>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</si>
  <si>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</si>
  <si>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</si>
  <si>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</si>
  <si>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</si>
  <si>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</si>
  <si>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</si>
  <si>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</si>
  <si>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</si>
  <si>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</si>
  <si>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</si>
  <si>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</si>
  <si>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</si>
  <si>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</si>
  <si>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</si>
  <si>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</si>
  <si>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</si>
  <si>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</si>
  <si>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</si>
  <si>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</si>
  <si>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</si>
  <si>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</si>
  <si>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</si>
  <si>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</si>
  <si>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</si>
  <si>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</si>
  <si>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</si>
  <si>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</si>
  <si>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</si>
  <si>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</si>
  <si>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</si>
  <si>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</si>
  <si>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</si>
  <si>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</si>
  <si>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</si>
  <si>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</si>
  <si>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</si>
  <si>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</si>
  <si>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</si>
  <si>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</si>
  <si>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</si>
  <si>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</si>
  <si>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</si>
  <si>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</si>
  <si>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</si>
  <si>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</si>
  <si>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</si>
  <si>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</si>
  <si>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</si>
  <si>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</si>
  <si>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</si>
  <si>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</si>
  <si>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</si>
  <si>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</si>
  <si>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</si>
  <si>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</si>
  <si>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</si>
  <si>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</si>
  <si>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</si>
  <si>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</si>
  <si>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</si>
  <si>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</si>
  <si>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</si>
  <si>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</si>
  <si>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</si>
  <si>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</si>
  <si>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</si>
  <si>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</si>
  <si>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</si>
  <si>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</si>
  <si>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</si>
  <si>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</si>
  <si>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</si>
  <si>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</si>
  <si>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</si>
  <si>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</si>
  <si>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</si>
  <si>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</si>
  <si>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</si>
  <si>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</si>
  <si>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</si>
  <si>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</si>
  <si>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</si>
  <si>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</si>
  <si>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</si>
  <si>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</si>
  <si>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</si>
  <si>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</si>
  <si>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</si>
  <si>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</si>
  <si>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</si>
  <si>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</si>
  <si>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</si>
  <si>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</si>
  <si>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</si>
  <si>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</si>
  <si>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</si>
  <si>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</si>
  <si>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</si>
  <si>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</si>
  <si>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</si>
  <si>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</si>
  <si>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</si>
  <si>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</si>
  <si>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</si>
  <si>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</si>
  <si>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</si>
  <si>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</si>
  <si>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</si>
  <si>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</si>
  <si>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</si>
  <si>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</si>
  <si>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</si>
  <si>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</si>
  <si>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</si>
  <si>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</si>
  <si>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</si>
  <si>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</si>
  <si>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</si>
  <si>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</si>
  <si>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</si>
  <si>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</si>
  <si>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</si>
  <si>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</si>
  <si>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</si>
  <si>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</si>
  <si>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</si>
  <si>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</si>
  <si>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</si>
  <si>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</si>
  <si>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</si>
  <si>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</si>
  <si>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</si>
  <si>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</si>
  <si>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</si>
  <si>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</si>
  <si>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</si>
  <si>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</si>
  <si>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</si>
  <si>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</si>
  <si>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</si>
  <si>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</si>
  <si>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</si>
  <si>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</si>
  <si>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</si>
  <si>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</si>
  <si>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</si>
  <si>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</si>
  <si>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</si>
  <si>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</si>
  <si>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</si>
  <si>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</si>
  <si>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</si>
  <si>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</si>
  <si>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</si>
  <si>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</si>
  <si>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</si>
  <si>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</si>
  <si>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</si>
  <si>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</si>
  <si>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</si>
  <si>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</si>
  <si>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</si>
  <si>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</si>
  <si>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</si>
  <si>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</si>
  <si>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</si>
  <si>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</si>
  <si>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</si>
  <si>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</si>
  <si>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</si>
  <si>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</si>
  <si>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</si>
  <si>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</si>
  <si>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</si>
  <si>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</si>
  <si>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</si>
  <si>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</si>
  <si>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</si>
  <si>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</si>
  <si>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</si>
  <si>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</si>
  <si>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</si>
  <si>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</si>
  <si>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</si>
  <si>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</si>
  <si>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</si>
  <si>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</si>
  <si>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</si>
  <si>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</si>
  <si>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</si>
  <si>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</si>
  <si>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</si>
  <si>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</si>
  <si>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</si>
  <si>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</si>
  <si>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</si>
  <si>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</si>
  <si>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</si>
  <si>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</si>
  <si>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</si>
  <si>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</si>
  <si>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</si>
  <si>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</si>
  <si>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</si>
  <si>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</si>
  <si>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</si>
  <si>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</si>
  <si>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</si>
  <si>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</si>
  <si>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</si>
  <si>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</si>
  <si>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</si>
  <si>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</si>
  <si>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</si>
  <si>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</si>
  <si>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</si>
  <si>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</si>
  <si>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</si>
  <si>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</si>
  <si>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</si>
  <si>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</si>
  <si>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</si>
  <si>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</si>
  <si>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</si>
  <si>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</si>
  <si>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</si>
  <si>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</si>
  <si>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</si>
  <si>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</si>
  <si>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</si>
  <si>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</si>
  <si>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</si>
  <si>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</si>
  <si>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</si>
  <si>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</si>
  <si>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</si>
  <si>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</si>
  <si>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</si>
  <si>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</si>
  <si>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</si>
  <si>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</si>
  <si>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</si>
  <si>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</si>
  <si>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</si>
  <si>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</si>
  <si>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</si>
  <si>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</si>
  <si>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</si>
  <si>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</si>
  <si>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</si>
  <si>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</si>
  <si>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</si>
  <si>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</si>
  <si>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</si>
  <si>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</si>
  <si>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</si>
  <si>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</si>
  <si>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</si>
  <si>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</si>
  <si>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</si>
  <si>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</si>
  <si>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</si>
  <si>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</si>
  <si>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</si>
  <si>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</si>
  <si>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</si>
  <si>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</si>
  <si>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</si>
  <si>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</si>
  <si>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</si>
  <si>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</si>
  <si>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</si>
  <si>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</si>
  <si>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</si>
  <si>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</si>
  <si>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</si>
  <si>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</si>
  <si>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</si>
  <si>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</si>
  <si>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</si>
  <si>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</si>
  <si>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</si>
  <si>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</si>
  <si>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</si>
  <si>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</si>
  <si>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</si>
  <si>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</si>
  <si>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</si>
  <si>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</si>
  <si>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</si>
  <si>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</si>
  <si>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</si>
  <si>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</si>
  <si>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</si>
  <si>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</si>
  <si>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</si>
  <si>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</si>
  <si>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</si>
  <si>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</si>
  <si>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</si>
  <si>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</si>
  <si>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</si>
  <si>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</si>
  <si>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</si>
  <si>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</si>
  <si>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</si>
  <si>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</si>
  <si>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</si>
  <si>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</si>
  <si>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</si>
  <si>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</si>
  <si>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</si>
  <si>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</si>
  <si>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</si>
  <si>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</si>
  <si>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</si>
  <si>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</si>
  <si>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</si>
  <si>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</si>
  <si>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</si>
  <si>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</si>
  <si>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</si>
  <si>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</si>
  <si>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</si>
  <si>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</si>
  <si>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</si>
  <si>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</si>
  <si>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</si>
  <si>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</si>
  <si>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</si>
  <si>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</si>
  <si>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</si>
  <si>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</si>
  <si>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</si>
  <si>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</si>
  <si>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</si>
  <si>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</si>
  <si>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</si>
  <si>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</si>
  <si>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</si>
  <si>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</si>
  <si>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</si>
  <si>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</si>
  <si>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</si>
  <si>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</si>
  <si>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</si>
  <si>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</si>
  <si>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</si>
  <si>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</si>
  <si>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</si>
  <si>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</si>
  <si>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</si>
  <si>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</si>
  <si>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</si>
  <si>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</si>
  <si>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</si>
  <si>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</si>
  <si>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</si>
  <si>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</si>
  <si>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</si>
  <si>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</si>
  <si>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</si>
  <si>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</si>
  <si>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</si>
  <si>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</si>
  <si>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</si>
  <si>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</si>
  <si>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</si>
  <si>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</si>
  <si>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</si>
  <si>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</si>
  <si>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</si>
  <si>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</si>
  <si>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</si>
  <si>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</si>
  <si>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</si>
  <si>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</si>
  <si>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</si>
  <si>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</si>
  <si>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</si>
  <si>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</si>
  <si>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</si>
  <si>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</si>
  <si>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</si>
  <si>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</si>
  <si>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</si>
  <si>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</si>
  <si>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</si>
  <si>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</si>
  <si>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</si>
  <si>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</si>
  <si>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</si>
  <si>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</si>
  <si>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</si>
  <si>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</si>
  <si>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</si>
  <si>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</si>
  <si>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</si>
  <si>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</si>
  <si>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</si>
  <si>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</si>
  <si>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</si>
  <si>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</si>
  <si>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</si>
  <si>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</si>
  <si>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</si>
  <si>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</si>
  <si>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</si>
  <si>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</si>
  <si>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</si>
  <si>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</si>
  <si>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</si>
  <si>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</si>
  <si>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</si>
  <si>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</si>
  <si>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</si>
  <si>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</si>
  <si>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</si>
  <si>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</si>
  <si>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</si>
  <si>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</si>
  <si>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</si>
  <si>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</si>
  <si>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</si>
  <si>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</si>
  <si>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</si>
  <si>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</si>
  <si>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</si>
  <si>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</si>
  <si>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</si>
  <si>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</si>
  <si>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</si>
  <si>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</si>
  <si>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</si>
  <si>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</si>
  <si>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</si>
  <si>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</si>
  <si>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</si>
  <si>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</si>
  <si>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</si>
  <si>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</si>
  <si>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</si>
  <si>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</si>
  <si>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</si>
  <si>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</si>
  <si>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</si>
  <si>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</si>
  <si>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</si>
  <si>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</si>
  <si>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</si>
  <si>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</si>
  <si>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</si>
  <si>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</si>
  <si>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</si>
  <si>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</si>
  <si>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</si>
  <si>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</si>
  <si>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</si>
  <si>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</si>
  <si>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</si>
  <si>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</si>
  <si>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</si>
  <si>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</si>
  <si>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</si>
  <si>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</si>
  <si>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</si>
  <si>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</si>
  <si>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</si>
  <si>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</si>
  <si>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</si>
  <si>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</si>
  <si>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</si>
  <si>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</si>
  <si>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</si>
  <si>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</si>
  <si>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</si>
  <si>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</si>
  <si>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</si>
  <si>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</si>
  <si>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</si>
  <si>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</si>
  <si>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</si>
  <si>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</si>
  <si>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</si>
  <si>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</si>
  <si>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</si>
  <si>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</si>
  <si>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</si>
  <si>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</si>
  <si>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</si>
  <si>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</si>
  <si>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</si>
  <si>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</si>
  <si>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</si>
  <si>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</si>
  <si>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</si>
  <si>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</si>
  <si>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</si>
  <si>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</si>
  <si>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</si>
  <si>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</si>
  <si>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</si>
  <si>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</si>
  <si>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</si>
  <si>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</si>
  <si>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</si>
  <si>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</si>
  <si>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</si>
  <si>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</si>
  <si>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</si>
  <si>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</si>
  <si>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</si>
  <si>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</si>
  <si>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</si>
  <si>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</si>
  <si>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</si>
  <si>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</si>
  <si>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</si>
  <si>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</si>
  <si>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</si>
  <si>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</si>
  <si>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</si>
  <si>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</si>
  <si>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</si>
  <si>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</si>
  <si>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</si>
  <si>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</si>
  <si>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</si>
  <si>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</si>
  <si>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</si>
  <si>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</si>
  <si>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</si>
  <si>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</si>
  <si>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</si>
  <si>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</si>
  <si>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</si>
  <si>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</si>
  <si>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</si>
  <si>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</si>
  <si>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</si>
  <si>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</si>
  <si>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</si>
  <si>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</si>
  <si>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</si>
  <si>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</si>
  <si>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</si>
  <si>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</si>
  <si>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</si>
  <si>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</si>
  <si>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</si>
  <si>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</si>
  <si>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</si>
  <si>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</si>
  <si>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</si>
  <si>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</si>
  <si>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</si>
  <si>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</si>
  <si>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</si>
  <si>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</si>
  <si>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</si>
  <si>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</si>
  <si>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</si>
  <si>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</si>
  <si>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</si>
  <si>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</si>
  <si>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</si>
  <si>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</si>
  <si>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</si>
  <si>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</si>
  <si>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</si>
  <si>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</si>
  <si>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</si>
  <si>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</si>
  <si>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</si>
  <si>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</si>
  <si>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</si>
  <si>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</si>
  <si>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</si>
  <si>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</si>
  <si>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</si>
  <si>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</si>
  <si>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</si>
  <si>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</si>
  <si>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</si>
  <si>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</si>
  <si>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</si>
  <si>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</si>
  <si>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</si>
  <si>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</si>
  <si>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</si>
  <si>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</si>
  <si>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</si>
  <si>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</si>
  <si>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</si>
  <si>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</si>
  <si>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</si>
  <si>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</si>
  <si>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</si>
  <si>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</si>
  <si>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</si>
  <si>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</si>
  <si>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</si>
  <si>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</si>
  <si>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</si>
  <si>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</si>
  <si>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</si>
  <si>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</si>
  <si>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</si>
  <si>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</si>
  <si>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</si>
  <si>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</si>
  <si>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</si>
  <si>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</si>
  <si>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</si>
  <si>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</si>
  <si>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</si>
  <si>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</si>
  <si>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</si>
  <si>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</si>
  <si>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</si>
  <si>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</si>
  <si>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</si>
  <si>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</si>
  <si>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</si>
  <si>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</si>
  <si>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</si>
  <si>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</si>
  <si>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</si>
  <si>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</si>
  <si>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</si>
  <si>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</si>
  <si>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</si>
  <si>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</si>
  <si>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</si>
  <si>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</si>
  <si>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</si>
  <si>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</si>
  <si>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</si>
  <si>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</si>
  <si>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</si>
  <si>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</si>
  <si>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</si>
  <si>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</si>
  <si>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</si>
  <si>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</si>
  <si>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</si>
  <si>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</si>
  <si>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</si>
  <si>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</si>
  <si>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</si>
  <si>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</si>
  <si>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</si>
  <si>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</si>
  <si>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</si>
  <si>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</si>
  <si>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</si>
  <si>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</si>
  <si>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</si>
  <si>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</si>
  <si>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</si>
  <si>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</si>
  <si>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</si>
  <si>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</si>
  <si>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</si>
  <si>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</si>
  <si>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</si>
  <si>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</si>
  <si>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</si>
  <si>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</si>
  <si>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</si>
  <si>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</si>
  <si>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</si>
  <si>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</si>
  <si>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</si>
  <si>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</si>
  <si>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</si>
  <si>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</si>
  <si>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</si>
  <si>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</si>
  <si>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</si>
  <si>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</si>
  <si>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</si>
  <si>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</si>
  <si>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</si>
  <si>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</si>
  <si>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</si>
  <si>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</si>
  <si>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</si>
  <si>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</si>
  <si>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</si>
  <si>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</si>
  <si>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</si>
  <si>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</si>
  <si>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</si>
  <si>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</si>
  <si>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</si>
  <si>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</si>
  <si>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</si>
  <si>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</si>
  <si>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</si>
  <si>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</si>
  <si>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</si>
  <si>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</si>
  <si>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</si>
  <si>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</si>
  <si>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</si>
  <si>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</si>
  <si>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</si>
  <si>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</si>
  <si>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</si>
  <si>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</si>
  <si>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</si>
  <si>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</si>
  <si>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</si>
  <si>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</si>
  <si>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</si>
  <si>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</si>
  <si>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</si>
  <si>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</si>
  <si>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</si>
  <si>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</si>
  <si>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</si>
  <si>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</si>
  <si>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</si>
  <si>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</si>
  <si>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</si>
  <si>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</si>
  <si>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</si>
  <si>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</si>
  <si>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</si>
  <si>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</si>
  <si>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</si>
  <si>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</si>
  <si>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</si>
  <si>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</si>
  <si>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</si>
  <si>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</si>
  <si>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</si>
  <si>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</si>
  <si>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</si>
  <si>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</si>
  <si>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</si>
  <si>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</si>
  <si>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</si>
  <si>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</si>
  <si>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</si>
  <si>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</si>
  <si>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</si>
  <si>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</si>
  <si>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</si>
  <si>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</si>
  <si>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</si>
  <si>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</si>
  <si>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</si>
  <si>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</si>
  <si>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</si>
  <si>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</si>
  <si>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</si>
  <si>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</si>
  <si>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</si>
  <si>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</si>
  <si>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</si>
  <si>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</si>
  <si>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</si>
  <si>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</si>
  <si>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</si>
  <si>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</si>
  <si>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</si>
  <si>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</si>
  <si>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</si>
  <si>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</si>
  <si>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</si>
  <si>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</si>
  <si>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</si>
  <si>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</si>
  <si>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</si>
  <si>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</si>
  <si>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</si>
  <si>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</si>
  <si>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</si>
  <si>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</si>
  <si>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</si>
  <si>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</si>
  <si>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</si>
  <si>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</si>
  <si>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</si>
  <si>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</si>
  <si>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</si>
  <si>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</si>
  <si>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</si>
  <si>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</si>
  <si>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</si>
  <si>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</si>
  <si>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</si>
  <si>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</si>
  <si>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</si>
  <si>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</si>
  <si>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</si>
  <si>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</si>
  <si>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</si>
  <si>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</si>
  <si>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</si>
  <si>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</si>
  <si>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</si>
  <si>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</si>
  <si>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</si>
  <si>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</si>
  <si>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</si>
  <si>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</si>
  <si>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</si>
  <si>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</si>
  <si>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</si>
  <si>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</si>
  <si>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</si>
  <si>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</si>
  <si>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</si>
  <si>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</si>
  <si>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</si>
  <si>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</si>
  <si>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</si>
  <si>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</si>
  <si>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</si>
  <si>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</si>
  <si>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</si>
  <si>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</si>
  <si>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</si>
  <si>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</si>
  <si>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</si>
  <si>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</si>
  <si>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</si>
  <si>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</si>
  <si>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</si>
  <si>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</si>
  <si>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</si>
  <si>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</si>
  <si>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</si>
  <si>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</si>
  <si>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</si>
  <si>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</si>
  <si>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</si>
  <si>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</si>
  <si>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</si>
  <si>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</si>
  <si>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</si>
  <si>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</si>
  <si>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</si>
  <si>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</si>
  <si>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</si>
  <si>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</si>
  <si>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</si>
  <si>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</si>
  <si>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</si>
  <si>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</si>
  <si>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</si>
  <si>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</si>
  <si>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</si>
  <si>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</si>
  <si>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</si>
  <si>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</si>
  <si>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</si>
  <si>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</si>
  <si>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</si>
  <si>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</si>
  <si>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</si>
  <si>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</si>
  <si>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</si>
  <si>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</si>
  <si>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</si>
  <si>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</si>
  <si>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</si>
  <si>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</si>
  <si>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</si>
  <si>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</si>
  <si>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</si>
  <si>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</si>
  <si>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</si>
  <si>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</si>
  <si>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</si>
  <si>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</si>
  <si>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</si>
  <si>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</si>
  <si>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</si>
  <si>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</si>
  <si>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</si>
  <si>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</si>
  <si>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</si>
  <si>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</si>
  <si>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</si>
  <si>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</si>
  <si>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</si>
  <si>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</si>
  <si>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</si>
  <si>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</si>
  <si>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</si>
  <si>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</si>
  <si>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</si>
  <si>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</si>
  <si>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</si>
  <si>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</si>
  <si>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</si>
  <si>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</si>
  <si>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</si>
  <si>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</si>
  <si>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</si>
  <si>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</si>
  <si>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</si>
  <si>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</si>
  <si>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</si>
  <si>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</si>
  <si>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</si>
  <si>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</si>
  <si>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</si>
  <si>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</si>
  <si>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</si>
  <si>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</si>
  <si>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</si>
  <si>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</si>
  <si>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</si>
  <si>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</si>
  <si>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</si>
  <si>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</si>
  <si>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</si>
  <si>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</si>
  <si>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</si>
  <si>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</si>
  <si>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</si>
  <si>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</si>
  <si>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</si>
  <si>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</si>
  <si>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</si>
  <si>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</si>
  <si>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</si>
  <si>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</si>
  <si>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</si>
  <si>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</si>
  <si>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</si>
  <si>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</si>
  <si>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</si>
  <si>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</si>
  <si>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</si>
  <si>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</si>
  <si>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</si>
  <si>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</si>
  <si>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</si>
  <si>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</si>
  <si>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</si>
  <si>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</si>
  <si>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</si>
  <si>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</si>
  <si>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</si>
  <si>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</si>
  <si>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</si>
  <si>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</si>
  <si>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</si>
  <si>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</si>
  <si>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</si>
  <si>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</si>
  <si>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</si>
  <si>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</si>
  <si>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</si>
  <si>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</si>
  <si>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</si>
  <si>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</si>
  <si>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</si>
  <si>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</si>
  <si>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</si>
  <si>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</si>
  <si>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</si>
  <si>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</si>
  <si>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</si>
  <si>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</si>
  <si>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</si>
  <si>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</si>
  <si>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</si>
  <si>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</si>
  <si>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</si>
  <si>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</si>
  <si>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</si>
  <si>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</si>
  <si>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</si>
  <si>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</si>
  <si>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</si>
  <si>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</si>
  <si>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</si>
  <si>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</si>
  <si>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</si>
  <si>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</si>
  <si>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</si>
  <si>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</si>
  <si>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</si>
  <si>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</si>
  <si>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</si>
  <si>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</si>
  <si>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</si>
  <si>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</si>
  <si>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</si>
  <si>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</si>
  <si>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</si>
  <si>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</si>
  <si>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</si>
  <si>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</si>
  <si>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</si>
  <si>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</si>
  <si>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</si>
  <si>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</si>
  <si>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</si>
  <si>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</si>
  <si>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</si>
  <si>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</si>
  <si>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</si>
  <si>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</si>
  <si>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</si>
  <si>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</si>
  <si>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</si>
  <si>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</si>
  <si>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</si>
  <si>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</si>
  <si>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</si>
  <si>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</si>
  <si>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</si>
  <si>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</si>
  <si>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</si>
  <si>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</si>
  <si>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</si>
  <si>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</si>
  <si>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</si>
  <si>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</si>
  <si>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</si>
  <si>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</si>
  <si>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</si>
  <si>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</si>
  <si>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</si>
  <si>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</si>
  <si>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</si>
  <si>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</si>
  <si>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</si>
  <si>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</si>
  <si>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</si>
  <si>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</si>
  <si>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</si>
  <si>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</si>
  <si>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</si>
  <si>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</si>
  <si>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</si>
  <si>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</si>
  <si>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</si>
  <si>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</si>
  <si>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</si>
  <si>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</si>
  <si>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</si>
  <si>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</si>
  <si>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</si>
  <si>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</si>
  <si>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</si>
  <si>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</si>
  <si>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</si>
  <si>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</si>
  <si>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</si>
  <si>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</si>
  <si>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</si>
  <si>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</si>
  <si>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</si>
  <si>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</si>
  <si>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</si>
  <si>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</si>
  <si>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</si>
  <si>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</si>
  <si>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</si>
  <si>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</si>
  <si>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</si>
  <si>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</si>
  <si>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</si>
  <si>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</si>
  <si>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</si>
  <si>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</si>
  <si>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</si>
  <si>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</si>
  <si>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</si>
  <si>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</si>
  <si>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</si>
  <si>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</si>
  <si>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</si>
  <si>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</si>
  <si>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</si>
  <si>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</si>
  <si>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</si>
  <si>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</si>
  <si>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</si>
  <si>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</si>
  <si>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</si>
  <si>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</si>
  <si>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</si>
  <si>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</si>
  <si>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</si>
  <si>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</si>
  <si>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</si>
  <si>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</si>
  <si>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</si>
  <si>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</si>
  <si>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</si>
  <si>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</si>
  <si>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</si>
  <si>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</si>
  <si>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</si>
  <si>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</si>
  <si>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</si>
  <si>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</si>
  <si>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</si>
  <si>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</si>
  <si>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</si>
  <si>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</si>
  <si>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</si>
  <si>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</si>
  <si>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</si>
  <si>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</si>
  <si>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</si>
  <si>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</si>
  <si>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</si>
  <si>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</si>
  <si>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</si>
  <si>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</si>
  <si>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</si>
  <si>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</si>
  <si>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</si>
  <si>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</si>
  <si>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</si>
  <si>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</si>
  <si>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</si>
  <si>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</si>
  <si>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</si>
  <si>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</si>
  <si>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</si>
  <si>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</si>
  <si>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</si>
  <si>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</si>
  <si>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</si>
  <si>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</si>
  <si>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</si>
  <si>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</si>
  <si>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</si>
  <si>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</si>
  <si>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</si>
  <si>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</si>
  <si>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</si>
  <si>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</si>
  <si>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</si>
  <si>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</si>
  <si>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</si>
  <si>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</si>
  <si>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</si>
  <si>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</si>
  <si>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</si>
  <si>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</si>
  <si>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</si>
  <si>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</si>
  <si>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</si>
  <si>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</si>
  <si>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</si>
  <si>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</si>
  <si>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</si>
  <si>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</si>
  <si>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</si>
  <si>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</si>
  <si>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</si>
  <si>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</si>
  <si>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</si>
  <si>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</si>
  <si>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</si>
  <si>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</si>
  <si>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</si>
  <si>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</si>
  <si>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</si>
  <si>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</si>
  <si>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</si>
  <si>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</si>
  <si>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</si>
  <si>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</si>
  <si>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</si>
  <si>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</si>
  <si>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</si>
  <si>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</si>
  <si>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</si>
  <si>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</si>
  <si>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</si>
  <si>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</si>
  <si>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</si>
  <si>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</si>
  <si>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</si>
  <si>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</si>
  <si>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</si>
  <si>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</si>
  <si>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</si>
  <si>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</si>
  <si>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</si>
  <si>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</si>
  <si>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</si>
  <si>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</si>
  <si>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</si>
  <si>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</si>
  <si>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</si>
  <si>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</si>
  <si>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</si>
  <si>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</si>
  <si>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</si>
  <si>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</si>
  <si>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</si>
  <si>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</si>
  <si>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</si>
  <si>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</si>
  <si>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</si>
  <si>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</si>
  <si>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</si>
  <si>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</si>
  <si>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</si>
  <si>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</si>
  <si>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</si>
  <si>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</si>
  <si>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</si>
  <si>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</si>
  <si>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</si>
  <si>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</si>
  <si>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</si>
  <si>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</si>
  <si>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</si>
  <si>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</si>
  <si>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</si>
  <si>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</si>
  <si>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</si>
  <si>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</si>
  <si>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</si>
  <si>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</si>
  <si>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</si>
  <si>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</si>
  <si>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</si>
  <si>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</si>
  <si>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</si>
  <si>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</si>
  <si>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</si>
  <si>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</si>
  <si>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</si>
  <si>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</si>
  <si>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</si>
  <si>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</si>
  <si>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</si>
  <si>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</si>
  <si>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</si>
  <si>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</si>
  <si>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</si>
  <si>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</si>
  <si>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</si>
  <si>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</si>
  <si>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</si>
  <si>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</si>
  <si>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</si>
  <si>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</si>
  <si>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</si>
  <si>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</si>
  <si>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</si>
  <si>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</si>
  <si>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</si>
  <si>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</si>
  <si>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</si>
  <si>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</si>
  <si>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</si>
  <si>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</si>
  <si>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</si>
  <si>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</si>
  <si>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</si>
  <si>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</si>
  <si>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</si>
  <si>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</si>
  <si>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</si>
  <si>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</si>
  <si>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</si>
  <si>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</si>
  <si>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</si>
  <si>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</si>
  <si>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</si>
  <si>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</si>
  <si>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</si>
  <si>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</si>
  <si>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</si>
  <si>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</si>
  <si>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</si>
  <si>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</si>
  <si>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</si>
  <si>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</si>
  <si>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</si>
  <si>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</si>
  <si>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</si>
  <si>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</si>
  <si>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</si>
  <si>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</si>
  <si>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</si>
  <si>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</si>
  <si>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</si>
  <si>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</si>
  <si>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</si>
  <si>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</si>
  <si>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</si>
  <si>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</si>
  <si>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</si>
  <si>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</si>
  <si>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</si>
  <si>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</si>
  <si>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</si>
  <si>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</si>
  <si>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</si>
  <si>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</si>
  <si>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</si>
  <si>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</si>
  <si>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</si>
  <si>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</si>
  <si>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</si>
  <si>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</si>
  <si>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</si>
  <si>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</si>
  <si>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</si>
  <si>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</si>
  <si>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</si>
  <si>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</si>
  <si>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</si>
  <si>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</si>
  <si>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</si>
  <si>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</si>
  <si>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</si>
  <si>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</si>
  <si>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</si>
  <si>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</si>
  <si>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</si>
  <si>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</si>
  <si>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</si>
  <si>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</si>
  <si>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</si>
  <si>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</si>
  <si>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</si>
  <si>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</si>
  <si>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</si>
  <si>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</si>
  <si>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</si>
  <si>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</si>
  <si>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</si>
  <si>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</si>
  <si>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</si>
  <si>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</si>
  <si>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</si>
  <si>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</si>
  <si>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</si>
  <si>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</si>
  <si>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</si>
  <si>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</si>
  <si>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</si>
  <si>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</si>
  <si>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</si>
  <si>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</si>
  <si>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</si>
  <si>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</si>
  <si>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</si>
  <si>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</si>
  <si>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</si>
  <si>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</si>
  <si>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</si>
  <si>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</si>
  <si>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</si>
  <si>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</si>
  <si>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</si>
  <si>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</si>
  <si>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</si>
  <si>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</si>
  <si>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</si>
  <si>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</si>
  <si>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</si>
  <si>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</si>
  <si>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</si>
  <si>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</si>
  <si>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</si>
  <si>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</si>
  <si>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</si>
  <si>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</si>
  <si>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</si>
  <si>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</si>
  <si>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</si>
  <si>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</si>
  <si>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</si>
  <si>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</si>
  <si>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</si>
  <si>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</si>
  <si>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</si>
  <si>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</si>
  <si>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</si>
  <si>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</si>
  <si>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</si>
  <si>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</si>
  <si>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</si>
  <si>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</si>
  <si>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</si>
  <si>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</si>
  <si>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</si>
  <si>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</si>
  <si>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</si>
  <si>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</si>
  <si>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</si>
  <si>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</si>
  <si>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</si>
  <si>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</si>
  <si>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</si>
  <si>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</si>
  <si>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</si>
  <si>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</si>
  <si>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</si>
  <si>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</si>
  <si>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</si>
  <si>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</si>
  <si>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</si>
  <si>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</si>
  <si>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</si>
  <si>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</si>
  <si>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</si>
  <si>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</si>
  <si>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</si>
  <si>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</si>
  <si>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</si>
  <si>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</si>
  <si>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</si>
  <si>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</si>
  <si>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</si>
  <si>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</si>
  <si>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</si>
  <si>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</si>
  <si>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</si>
  <si>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</si>
  <si>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</si>
  <si>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</si>
  <si>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</si>
  <si>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</si>
  <si>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</si>
  <si>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</si>
  <si>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</si>
  <si>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</si>
  <si>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</si>
  <si>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</si>
  <si>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</si>
  <si>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</si>
  <si>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</si>
  <si>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</si>
  <si>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</si>
  <si>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</si>
  <si>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</si>
  <si>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</si>
  <si>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</si>
  <si>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</si>
  <si>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</si>
  <si>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</si>
  <si>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</si>
  <si>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</si>
  <si>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</si>
  <si>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</si>
  <si>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</si>
  <si>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</si>
  <si>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</si>
  <si>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</si>
  <si>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</si>
  <si>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</si>
  <si>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</si>
  <si>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</si>
  <si>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</si>
  <si>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</si>
  <si>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</si>
  <si>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</si>
  <si>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</si>
  <si>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</si>
  <si>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</si>
  <si>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</si>
  <si>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</si>
  <si>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</si>
  <si>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</si>
  <si>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</si>
  <si>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</si>
  <si>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</si>
  <si>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</si>
  <si>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</si>
  <si>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</si>
  <si>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</si>
  <si>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</si>
  <si>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</si>
  <si>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</si>
  <si>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</si>
  <si>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</si>
  <si>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</si>
  <si>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</si>
  <si>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</si>
  <si>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</si>
  <si>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</si>
  <si>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</si>
  <si>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</si>
  <si>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</si>
  <si>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</si>
  <si>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</si>
  <si>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</si>
  <si>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</si>
  <si>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</si>
  <si>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</si>
  <si>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</si>
  <si>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</si>
  <si>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</si>
  <si>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</si>
  <si>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</si>
  <si>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</si>
  <si>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</si>
  <si>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</si>
  <si>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</si>
  <si>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</si>
  <si>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</si>
  <si>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</si>
  <si>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</si>
  <si>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</si>
  <si>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</si>
  <si>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</si>
  <si>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</si>
  <si>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</si>
  <si>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</si>
  <si>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</si>
  <si>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</si>
  <si>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</si>
  <si>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</si>
  <si>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</si>
  <si>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</si>
  <si>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</si>
  <si>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</si>
  <si>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</si>
  <si>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</si>
  <si>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</si>
  <si>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</si>
  <si>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</si>
  <si>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</si>
  <si>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</si>
  <si>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</si>
  <si>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</si>
  <si>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</si>
  <si>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</si>
  <si>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</si>
  <si>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</si>
  <si>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</si>
  <si>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</si>
  <si>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</si>
  <si>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</si>
  <si>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</si>
  <si>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</si>
  <si>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</si>
  <si>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</si>
  <si>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</si>
  <si>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</si>
  <si>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</si>
  <si>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</si>
  <si>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</si>
  <si>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</si>
  <si>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</si>
  <si>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</si>
  <si>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</si>
  <si>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</si>
  <si>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</si>
  <si>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</si>
  <si>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</si>
  <si>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</si>
  <si>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</si>
  <si>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</si>
  <si>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</si>
  <si>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</si>
  <si>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</si>
  <si>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</si>
  <si>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</si>
  <si>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</si>
  <si>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</si>
  <si>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</si>
  <si>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</si>
  <si>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</si>
  <si>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</si>
  <si>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</si>
  <si>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</si>
  <si>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</si>
  <si>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</si>
  <si>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</si>
  <si>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</si>
  <si>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</si>
  <si>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</si>
  <si>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</si>
  <si>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</si>
  <si>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</si>
  <si>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</si>
  <si>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</si>
  <si>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</si>
  <si>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</si>
  <si>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</si>
  <si>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</si>
  <si>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</si>
  <si>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</si>
  <si>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</si>
  <si>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</si>
  <si>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</si>
  <si>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</si>
  <si>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</si>
  <si>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</si>
  <si>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</si>
  <si>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</si>
  <si>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</si>
  <si>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</si>
  <si>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</si>
  <si>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</si>
  <si>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</si>
  <si>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</si>
  <si>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</si>
  <si>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</si>
  <si>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</si>
  <si>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</si>
  <si>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</si>
  <si>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</si>
  <si>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</si>
  <si>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</si>
  <si>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</si>
  <si>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</si>
  <si>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</si>
  <si>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</si>
  <si>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</si>
  <si>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</si>
  <si>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</si>
  <si>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</si>
  <si>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</si>
  <si>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</si>
  <si>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</si>
  <si>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</si>
  <si>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</si>
  <si>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</si>
  <si>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</si>
  <si>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</si>
  <si>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</si>
  <si>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</si>
  <si>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</si>
  <si>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</si>
  <si>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</si>
  <si>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</si>
  <si>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</si>
  <si>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</si>
  <si>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</si>
  <si>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</si>
  <si>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</si>
  <si>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</si>
  <si>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</si>
  <si>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</si>
  <si>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</si>
  <si>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</si>
  <si>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</si>
  <si>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</si>
  <si>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</si>
  <si>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</si>
  <si>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</si>
  <si>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</si>
  <si>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</si>
  <si>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</si>
  <si>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</si>
  <si>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</si>
  <si>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</si>
  <si>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</si>
  <si>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</si>
  <si>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</si>
  <si>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</si>
  <si>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</si>
  <si>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</si>
  <si>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</si>
  <si>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</si>
  <si>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</si>
  <si>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</si>
  <si>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</si>
  <si>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</si>
  <si>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</si>
  <si>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</si>
  <si>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</si>
  <si>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</si>
  <si>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</si>
  <si>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</si>
  <si>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</si>
  <si>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</si>
  <si>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</si>
  <si>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</si>
  <si>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</si>
  <si>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</si>
  <si>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</si>
  <si>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</si>
  <si>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</si>
  <si>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</si>
  <si>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</si>
  <si>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</si>
  <si>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</si>
  <si>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</si>
  <si>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</si>
  <si>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</si>
  <si>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</si>
  <si>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</si>
  <si>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</si>
  <si>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</si>
  <si>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</si>
  <si>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</si>
  <si>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</si>
  <si>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</si>
  <si>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</si>
  <si>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</si>
  <si>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</si>
  <si>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</si>
  <si>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</si>
  <si>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</si>
  <si>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</si>
  <si>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</si>
  <si>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</si>
  <si>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</si>
  <si>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</si>
  <si>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</si>
  <si>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</si>
  <si>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</si>
  <si>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</si>
  <si>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</si>
  <si>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</si>
  <si>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</si>
  <si>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</si>
  <si>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</si>
  <si>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</si>
  <si>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</si>
  <si>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</si>
  <si>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</si>
  <si>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</si>
  <si>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</si>
  <si>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</si>
  <si>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</si>
  <si>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</si>
  <si>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</si>
  <si>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</si>
  <si>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</si>
  <si>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</si>
  <si>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</si>
  <si>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</si>
  <si>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</si>
  <si>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</si>
  <si>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</si>
  <si>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</si>
  <si>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</si>
  <si>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</si>
  <si>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</si>
  <si>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</si>
  <si>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</si>
  <si>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</si>
  <si>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</si>
  <si>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</si>
  <si>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</si>
  <si>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</si>
  <si>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</si>
  <si>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</si>
  <si>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</si>
  <si>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</si>
  <si>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</si>
  <si>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</si>
  <si>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</si>
  <si>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</si>
  <si>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</si>
  <si>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</si>
  <si>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</si>
  <si>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</si>
  <si>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</si>
  <si>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</si>
  <si>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</si>
  <si>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</si>
  <si>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</si>
  <si>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</si>
  <si>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</si>
  <si>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</si>
  <si>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</si>
  <si>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</si>
  <si>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</si>
  <si>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</si>
  <si>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</si>
  <si>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</si>
  <si>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</si>
  <si>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</si>
  <si>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</si>
  <si>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</si>
  <si>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</si>
  <si>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</si>
  <si>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</si>
  <si>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</si>
  <si>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</si>
  <si>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</si>
  <si>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</si>
  <si>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</si>
  <si>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</si>
  <si>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</si>
  <si>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</si>
  <si>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</si>
  <si>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</si>
  <si>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</si>
  <si>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</si>
  <si>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</si>
  <si>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</si>
  <si>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</si>
  <si>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</si>
  <si>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</si>
  <si>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</si>
  <si>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</si>
  <si>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</si>
  <si>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</si>
  <si>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</si>
  <si>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</si>
  <si>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</si>
  <si>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</si>
  <si>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</si>
  <si>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</si>
  <si>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</si>
  <si>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</si>
  <si>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</si>
  <si>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</si>
  <si>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</si>
  <si>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</si>
  <si>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</si>
  <si>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</si>
  <si>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</si>
  <si>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</si>
  <si>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</si>
  <si>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</si>
  <si>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</si>
  <si>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</si>
  <si>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</si>
  <si>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</si>
  <si>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</si>
  <si>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</si>
  <si>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</si>
  <si>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</si>
  <si>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</si>
  <si>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</si>
  <si>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</si>
  <si>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</si>
  <si>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</si>
  <si>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</si>
  <si>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</si>
  <si>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</si>
  <si>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</si>
  <si>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</si>
  <si>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</si>
  <si>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</si>
  <si>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</si>
  <si>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</si>
  <si>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</si>
  <si>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</si>
  <si>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</si>
  <si>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</si>
  <si>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</si>
  <si>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</si>
  <si>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</si>
  <si>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</si>
  <si>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</si>
  <si>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</si>
  <si>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</si>
  <si>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</si>
  <si>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</si>
  <si>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</si>
  <si>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</si>
  <si>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</si>
  <si>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</si>
  <si>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</si>
  <si>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</si>
  <si>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</si>
  <si>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</si>
  <si>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</si>
  <si>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</si>
  <si>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</si>
  <si>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</si>
  <si>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</si>
  <si>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</si>
  <si>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</si>
  <si>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</si>
  <si>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</si>
  <si>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</si>
  <si>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</si>
  <si>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</si>
  <si>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</si>
  <si>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</si>
  <si>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</si>
  <si>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</si>
  <si>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</si>
  <si>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</si>
  <si>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</si>
  <si>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</si>
  <si>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</si>
  <si>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</si>
  <si>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</si>
  <si>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</si>
  <si>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</si>
  <si>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</si>
  <si>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</si>
  <si>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</si>
  <si>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</si>
  <si>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</si>
  <si>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</si>
  <si>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</si>
  <si>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</si>
  <si>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</si>
  <si>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</si>
  <si>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</si>
  <si>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</si>
  <si>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</si>
  <si>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</si>
  <si>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</si>
  <si>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</si>
  <si>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</si>
  <si>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</si>
  <si>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</si>
  <si>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</si>
  <si>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</si>
  <si>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</si>
  <si>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</si>
  <si>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</si>
  <si>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</si>
  <si>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</si>
  <si>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</si>
  <si>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</si>
  <si>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</si>
  <si>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</si>
  <si>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</si>
  <si>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</si>
  <si>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</si>
  <si>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</si>
  <si>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</si>
  <si>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</si>
  <si>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</si>
  <si>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</si>
  <si>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</si>
  <si>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</si>
  <si>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</si>
  <si>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</si>
  <si>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</si>
  <si>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</si>
  <si>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</si>
  <si>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</si>
  <si>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</si>
  <si>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</si>
  <si>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</si>
  <si>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</si>
  <si>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</si>
  <si>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</si>
  <si>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</si>
  <si>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</si>
  <si>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</si>
  <si>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</si>
  <si>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</si>
  <si>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</si>
  <si>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</si>
  <si>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</si>
  <si>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</si>
  <si>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</si>
  <si>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</si>
  <si>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</si>
  <si>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</si>
  <si>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</si>
  <si>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</si>
  <si>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</si>
  <si>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</si>
  <si>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</si>
  <si>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</si>
  <si>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</si>
  <si>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</si>
  <si>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</si>
  <si>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</si>
  <si>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</si>
  <si>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</si>
  <si>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</si>
  <si>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</si>
  <si>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</si>
  <si>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</si>
  <si>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</si>
  <si>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</si>
  <si>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</si>
  <si>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</si>
  <si>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</si>
  <si>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</si>
  <si>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</si>
  <si>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</si>
  <si>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</si>
  <si>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</si>
  <si>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</si>
  <si>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</si>
  <si>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</si>
  <si>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</si>
  <si>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</si>
  <si>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</si>
  <si>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</si>
  <si>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</si>
  <si>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</si>
  <si>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</si>
  <si>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</si>
  <si>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</si>
  <si>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</si>
  <si>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</si>
  <si>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</si>
  <si>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</si>
  <si>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</si>
  <si>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</si>
  <si>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</si>
  <si>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</si>
  <si>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</si>
  <si>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</si>
  <si>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</si>
  <si>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</si>
  <si>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</si>
  <si>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</si>
  <si>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</si>
  <si>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</si>
  <si>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</si>
  <si>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</si>
  <si>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</si>
  <si>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</si>
  <si>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</si>
  <si>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</si>
  <si>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</si>
  <si>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</si>
  <si>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</si>
  <si>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</si>
  <si>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</si>
  <si>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</si>
  <si>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</si>
  <si>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</si>
  <si>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</si>
  <si>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</si>
  <si>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</si>
  <si>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</si>
  <si>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</si>
  <si>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</si>
  <si>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</si>
  <si>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</si>
  <si>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</si>
  <si>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</si>
  <si>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</si>
  <si>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</si>
  <si>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</si>
  <si>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</si>
  <si>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</si>
  <si>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</si>
  <si>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</si>
  <si>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</si>
  <si>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</si>
  <si>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</si>
  <si>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</si>
  <si>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</si>
  <si>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</si>
  <si>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</si>
  <si>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</si>
  <si>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</si>
  <si>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</si>
  <si>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</si>
  <si>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</si>
  <si>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</si>
  <si>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</si>
  <si>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</si>
  <si>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</si>
  <si>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</si>
  <si>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</si>
  <si>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</si>
  <si>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</si>
  <si>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</si>
  <si>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</si>
  <si>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</si>
  <si>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</si>
  <si>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</si>
  <si>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</si>
  <si>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</si>
  <si>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</si>
  <si>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</si>
  <si>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</si>
  <si>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</si>
  <si>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</si>
  <si>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</si>
  <si>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</si>
  <si>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</si>
  <si>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</si>
  <si>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</si>
  <si>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</si>
  <si>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</si>
  <si>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</si>
  <si>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</si>
  <si>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</si>
  <si>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</si>
  <si>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</si>
  <si>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</si>
  <si>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</si>
  <si>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</si>
  <si>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</si>
  <si>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</si>
  <si>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</si>
  <si>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</si>
  <si>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</si>
  <si>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</si>
  <si>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</si>
  <si>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</si>
  <si>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</si>
  <si>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</si>
  <si>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</si>
  <si>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</si>
  <si>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</si>
  <si>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</si>
  <si>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</si>
  <si>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</si>
  <si>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</si>
  <si>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</si>
  <si>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</si>
  <si>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</si>
  <si>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</si>
  <si>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</si>
  <si>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</si>
  <si>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</si>
  <si>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</si>
  <si>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</si>
  <si>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</si>
  <si>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</si>
  <si>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</si>
  <si>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</si>
  <si>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</si>
  <si>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</si>
  <si>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</si>
  <si>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</si>
  <si>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</si>
  <si>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</si>
  <si>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</si>
  <si>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</si>
  <si>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</si>
  <si>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</si>
  <si>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</si>
  <si>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</si>
  <si>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</si>
  <si>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</si>
  <si>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</si>
  <si>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</si>
  <si>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</si>
  <si>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</si>
  <si>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</si>
  <si>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</si>
  <si>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</si>
  <si>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</si>
  <si>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</si>
  <si>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</si>
  <si>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</si>
  <si>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</si>
  <si>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</si>
  <si>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</si>
  <si>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</si>
  <si>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</si>
  <si>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</si>
  <si>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</si>
  <si>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</si>
  <si>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</si>
  <si>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</si>
  <si>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</si>
  <si>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</si>
  <si>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</si>
  <si>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</si>
  <si>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</si>
  <si>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</si>
  <si>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</si>
  <si>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</si>
  <si>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</si>
  <si>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</si>
  <si>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</si>
  <si>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</si>
  <si>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</si>
  <si>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</si>
  <si>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</si>
  <si>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</si>
  <si>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</si>
  <si>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</si>
  <si>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</si>
  <si>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</si>
  <si>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</si>
  <si>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</si>
  <si>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</si>
  <si>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</si>
  <si>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</si>
  <si>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</si>
  <si>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</si>
  <si>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</si>
  <si>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</si>
  <si>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</si>
  <si>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</si>
  <si>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</si>
  <si>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</si>
  <si>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</si>
  <si>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</si>
  <si>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</si>
  <si>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</si>
  <si>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</si>
  <si>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</si>
  <si>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</si>
  <si>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</si>
  <si>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</si>
  <si>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</si>
  <si>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</si>
  <si>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</si>
  <si>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</si>
  <si>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</si>
  <si>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</si>
  <si>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</si>
  <si>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</si>
  <si>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</si>
  <si>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</si>
  <si>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</si>
  <si>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</si>
  <si>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</si>
  <si>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</si>
  <si>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</si>
  <si>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</si>
  <si>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</si>
  <si>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</si>
  <si>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</si>
  <si>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</si>
  <si>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</si>
  <si>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</si>
  <si>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</si>
  <si>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</si>
  <si>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</si>
  <si>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</si>
  <si>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</si>
  <si>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</si>
  <si>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</si>
  <si>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</si>
  <si>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</si>
  <si>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</si>
  <si>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</si>
  <si>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</si>
  <si>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</si>
  <si>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</si>
  <si>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</si>
  <si>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</si>
  <si>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</si>
  <si>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</si>
  <si>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</si>
  <si>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</si>
  <si>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</si>
  <si>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</si>
  <si>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</si>
  <si>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</si>
  <si>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</si>
  <si>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</si>
  <si>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</si>
  <si>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</si>
  <si>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</si>
  <si>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</si>
  <si>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</si>
  <si>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</si>
  <si>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</si>
  <si>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</si>
  <si>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</si>
  <si>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</si>
  <si>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</si>
  <si>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</si>
  <si>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</si>
  <si>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</si>
  <si>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</si>
  <si>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</si>
  <si>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</si>
  <si>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</si>
  <si>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</si>
  <si>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</si>
  <si>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</si>
  <si>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</si>
  <si>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</si>
  <si>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</si>
  <si>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</si>
  <si>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</si>
  <si>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</si>
  <si>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</si>
  <si>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</si>
  <si>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</si>
  <si>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</si>
  <si>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</si>
  <si>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</si>
  <si>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</si>
  <si>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</si>
  <si>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</si>
  <si>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</si>
  <si>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</si>
  <si>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</si>
  <si>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</si>
  <si>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</si>
  <si>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</si>
  <si>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</si>
  <si>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</si>
  <si>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</si>
  <si>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</si>
  <si>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</si>
  <si>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</si>
  <si>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</si>
  <si>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</si>
  <si>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</si>
  <si>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</si>
  <si>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</si>
  <si>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</si>
  <si>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</si>
  <si>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</si>
  <si>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</si>
  <si>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</si>
  <si>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</si>
  <si>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</si>
  <si>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</si>
  <si>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</si>
  <si>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</si>
  <si>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</si>
  <si>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</si>
  <si>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</si>
  <si>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</si>
  <si>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</si>
  <si>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</si>
  <si>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</si>
  <si>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</si>
  <si>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</si>
  <si>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</si>
  <si>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</si>
  <si>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</si>
  <si>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</si>
  <si>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</si>
  <si>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</si>
  <si>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</si>
  <si>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</si>
  <si>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</si>
  <si>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</si>
  <si>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</si>
  <si>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</si>
  <si>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</si>
  <si>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</si>
  <si>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</si>
  <si>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</si>
  <si>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</si>
  <si>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</si>
  <si>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</si>
  <si>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</si>
  <si>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</si>
  <si>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</si>
  <si>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</si>
  <si>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</si>
  <si>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</si>
  <si>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</si>
  <si>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</si>
  <si>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</si>
  <si>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</si>
  <si>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</si>
  <si>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</si>
  <si>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</si>
  <si>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</si>
  <si>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</si>
  <si>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</si>
  <si>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</si>
  <si>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</si>
  <si>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</si>
  <si>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</si>
  <si>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</si>
  <si>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</si>
  <si>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</si>
  <si>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</si>
  <si>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</si>
  <si>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</si>
  <si>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</si>
  <si>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</si>
  <si>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</si>
  <si>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</si>
  <si>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</si>
  <si>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</si>
  <si>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</si>
  <si>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</si>
  <si>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</si>
  <si>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</si>
  <si>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</si>
  <si>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</si>
  <si>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</si>
  <si>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</si>
  <si>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</si>
  <si>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</si>
  <si>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</si>
  <si>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</si>
  <si>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</si>
  <si>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</si>
  <si>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</si>
  <si>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</si>
  <si>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</si>
  <si>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</si>
  <si>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</si>
  <si>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</si>
  <si>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</si>
  <si>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</si>
  <si>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</si>
  <si>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</si>
  <si>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</si>
  <si>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</si>
  <si>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</si>
  <si>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</si>
  <si>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</si>
  <si>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</si>
  <si>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</si>
  <si>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</si>
  <si>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</si>
  <si>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</si>
  <si>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</si>
  <si>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</si>
  <si>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</si>
  <si>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</si>
  <si>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</si>
  <si>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</si>
  <si>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</si>
  <si>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</si>
  <si>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</si>
  <si>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</si>
  <si>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</si>
  <si>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</si>
  <si>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</si>
  <si>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</si>
  <si>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</si>
  <si>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</si>
  <si>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</si>
  <si>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</si>
  <si>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</si>
  <si>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</si>
  <si>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</si>
  <si>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</si>
  <si>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</si>
  <si>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</si>
  <si>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</si>
  <si>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</si>
  <si>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</si>
  <si>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</si>
  <si>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</si>
  <si>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</si>
  <si>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</si>
  <si>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</si>
  <si>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</si>
  <si>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</si>
  <si>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</si>
  <si>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</si>
  <si>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</si>
  <si>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</si>
  <si>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</si>
  <si>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</si>
  <si>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</si>
  <si>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</si>
  <si>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</si>
  <si>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</si>
  <si>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</si>
  <si>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</si>
  <si>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</si>
  <si>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</si>
  <si>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</si>
  <si>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</si>
  <si>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</si>
  <si>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</si>
  <si>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</si>
  <si>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</si>
  <si>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</si>
  <si>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</si>
  <si>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</si>
  <si>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</si>
  <si>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</si>
  <si>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</si>
  <si>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</si>
  <si>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</si>
  <si>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</si>
  <si>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</si>
  <si>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</si>
  <si>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</si>
  <si>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</si>
  <si>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</si>
  <si>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</si>
  <si>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</si>
  <si>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</si>
  <si>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</si>
  <si>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</si>
  <si>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</si>
  <si>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</si>
  <si>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</si>
  <si>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</si>
  <si>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</si>
  <si>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</si>
  <si>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</si>
  <si>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</si>
  <si>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</si>
  <si>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</si>
  <si>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</si>
  <si>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</si>
  <si>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</si>
  <si>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</si>
  <si>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</si>
  <si>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</si>
  <si>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</si>
  <si>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</si>
  <si>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</si>
  <si>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</si>
  <si>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</si>
  <si>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</si>
  <si>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</si>
  <si>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</si>
  <si>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</si>
  <si>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</si>
  <si>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</si>
  <si>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</si>
  <si>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</si>
  <si>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</si>
  <si>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</si>
  <si>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</si>
  <si>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</si>
  <si>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</si>
  <si>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</si>
  <si>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</si>
  <si>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</si>
  <si>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</si>
  <si>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</si>
  <si>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</si>
  <si>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</si>
  <si>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</si>
  <si>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</si>
  <si>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</si>
  <si>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</si>
  <si>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</si>
  <si>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</si>
  <si>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</si>
  <si>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</si>
  <si>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</si>
  <si>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</si>
  <si>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</si>
  <si>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</si>
  <si>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</si>
  <si>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</si>
  <si>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</si>
  <si>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</si>
  <si>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</si>
  <si>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</si>
  <si>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</si>
  <si>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</si>
  <si>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</si>
  <si>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</si>
  <si>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</si>
  <si>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</si>
  <si>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</si>
  <si>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</si>
  <si>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</si>
  <si>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</si>
  <si>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</si>
  <si>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</si>
  <si>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</si>
  <si>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</si>
  <si>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</si>
  <si>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</si>
  <si>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</si>
  <si>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</si>
  <si>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</si>
  <si>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</si>
  <si>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</si>
  <si>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</si>
  <si>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</si>
  <si>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</si>
  <si>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</si>
  <si>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</si>
  <si>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</si>
  <si>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</si>
  <si>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</si>
  <si>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</si>
  <si>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</si>
  <si>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</si>
  <si>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</si>
  <si>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</si>
  <si>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</si>
  <si>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</si>
  <si>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</si>
  <si>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</si>
  <si>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</si>
  <si>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</si>
  <si>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</si>
  <si>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</si>
  <si>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</si>
  <si>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</si>
  <si>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</si>
  <si>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</si>
  <si>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</si>
  <si>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</si>
  <si>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</si>
  <si>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</si>
  <si>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</si>
  <si>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</si>
  <si>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</si>
  <si>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</si>
  <si>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</si>
  <si>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</si>
  <si>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</si>
  <si>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</si>
  <si>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</si>
  <si>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</si>
  <si>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</si>
  <si>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</si>
  <si>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</si>
  <si>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</si>
  <si>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</si>
  <si>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</si>
  <si>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</si>
  <si>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</si>
  <si>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</si>
  <si>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</si>
  <si>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</si>
  <si>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</si>
  <si>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</si>
  <si>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</si>
  <si>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</si>
  <si>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</si>
  <si>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</si>
  <si>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</si>
  <si>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</si>
  <si>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</si>
  <si>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</si>
  <si>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</si>
  <si>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</si>
  <si>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</si>
  <si>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</si>
  <si>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</si>
  <si>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</si>
  <si>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</si>
  <si>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</si>
  <si>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</si>
  <si>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</si>
  <si>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</si>
  <si>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</si>
  <si>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</si>
  <si>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</si>
  <si>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</si>
  <si>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</si>
  <si>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</si>
  <si>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</si>
  <si>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</si>
  <si>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</si>
  <si>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</si>
  <si>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</si>
  <si>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</si>
  <si>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</si>
  <si>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</si>
  <si>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</si>
  <si>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</si>
  <si>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</si>
  <si>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</si>
  <si>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</si>
  <si>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</si>
  <si>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</si>
  <si>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</si>
  <si>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</si>
  <si>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</si>
  <si>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</si>
  <si>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</si>
  <si>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</si>
  <si>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</si>
  <si>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</si>
  <si>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</si>
  <si>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</si>
  <si>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</si>
  <si>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</si>
  <si>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</si>
  <si>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</si>
  <si>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</si>
  <si>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</si>
  <si>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</si>
  <si>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</si>
  <si>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</si>
  <si>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</si>
  <si>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</si>
  <si>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</si>
  <si>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</si>
  <si>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</si>
  <si>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</si>
  <si>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</si>
  <si>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</si>
  <si>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</si>
  <si>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</si>
  <si>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</si>
  <si>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</si>
  <si>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</si>
  <si>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</si>
  <si>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</si>
  <si>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</si>
  <si>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</si>
  <si>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</si>
  <si>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</si>
  <si>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</si>
  <si>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</si>
  <si>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</si>
  <si>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</si>
  <si>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</si>
  <si>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</si>
  <si>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</si>
  <si>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</si>
  <si>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</si>
  <si>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</si>
  <si>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</si>
  <si>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</si>
  <si>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</si>
  <si>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</si>
  <si>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</si>
  <si>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</si>
  <si>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</si>
  <si>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</si>
  <si>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</si>
  <si>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</si>
  <si>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</si>
  <si>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</si>
  <si>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</si>
  <si>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</si>
  <si>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</si>
  <si>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</si>
  <si>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</si>
  <si>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</si>
  <si>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</si>
  <si>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</si>
  <si>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</si>
  <si>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</si>
  <si>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</si>
  <si>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</si>
  <si>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</si>
  <si>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</si>
  <si>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</si>
  <si>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</si>
  <si>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</si>
  <si>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</si>
  <si>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</si>
  <si>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</si>
  <si>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</si>
  <si>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</si>
  <si>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</si>
  <si>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</si>
  <si>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</si>
  <si>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</si>
  <si>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</si>
  <si>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</si>
  <si>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</si>
  <si>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</si>
  <si>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</si>
  <si>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</si>
  <si>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</si>
  <si>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</si>
  <si>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</si>
  <si>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</si>
  <si>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</si>
  <si>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</si>
  <si>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</si>
  <si>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</si>
  <si>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</si>
  <si>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</si>
  <si>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</si>
  <si>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</si>
  <si>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</si>
  <si>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</si>
  <si>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</si>
  <si>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</si>
  <si>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</si>
  <si>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</si>
  <si>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</si>
  <si>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</si>
  <si>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</si>
  <si>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</si>
  <si>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</si>
  <si>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</si>
  <si>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</si>
  <si>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</si>
  <si>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</si>
  <si>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</si>
  <si>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</si>
  <si>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</si>
  <si>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</si>
  <si>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</si>
  <si>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</si>
  <si>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</si>
  <si>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</si>
  <si>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</si>
  <si>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</si>
  <si>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</si>
  <si>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</si>
  <si>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</si>
  <si>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</si>
  <si>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</si>
  <si>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</si>
  <si>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</si>
  <si>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</si>
  <si>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</si>
  <si>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</si>
  <si>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</si>
  <si>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</si>
  <si>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</si>
  <si>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</si>
  <si>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</si>
  <si>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</si>
  <si>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</si>
  <si>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</si>
  <si>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</si>
  <si>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</si>
  <si>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</si>
  <si>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</si>
  <si>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</si>
  <si>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</si>
  <si>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</si>
  <si>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</si>
  <si>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</si>
  <si>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</si>
  <si>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</si>
  <si>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</si>
  <si>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</si>
  <si>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</si>
  <si>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</si>
  <si>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</si>
  <si>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</si>
  <si>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</si>
  <si>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</si>
  <si>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</si>
  <si>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</si>
  <si>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</si>
  <si>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</si>
  <si>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</si>
  <si>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</si>
  <si>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</si>
  <si>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</si>
  <si>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</si>
  <si>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</si>
  <si>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</si>
  <si>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</si>
  <si>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</si>
  <si>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</si>
  <si>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</si>
  <si>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</si>
  <si>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</si>
  <si>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</si>
  <si>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</si>
  <si>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</si>
  <si>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</si>
  <si>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</si>
  <si>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</si>
  <si>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</si>
  <si>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</si>
  <si>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</si>
  <si>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</si>
  <si>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</si>
  <si>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</si>
  <si>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</si>
  <si>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</si>
  <si>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</si>
  <si>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</si>
  <si>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</si>
  <si>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</si>
  <si>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</si>
  <si>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</si>
  <si>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</si>
  <si>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</si>
  <si>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</si>
  <si>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</si>
  <si>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</si>
  <si>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</si>
  <si>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</si>
  <si>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</si>
  <si>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</si>
  <si>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</si>
  <si>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</si>
  <si>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</si>
  <si>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</si>
  <si>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</si>
  <si>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</si>
  <si>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</si>
  <si>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</si>
  <si>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</si>
  <si>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</si>
  <si>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</si>
  <si>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</si>
  <si>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</si>
  <si>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</si>
  <si>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</si>
  <si>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</si>
  <si>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</si>
  <si>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</si>
  <si>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</si>
  <si>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</si>
  <si>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</si>
  <si>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</si>
  <si>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</si>
  <si>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</si>
  <si>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</si>
  <si>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</si>
  <si>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</si>
  <si>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</si>
  <si>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</si>
  <si>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</si>
  <si>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</si>
  <si>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</si>
  <si>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</si>
  <si>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</si>
  <si>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</si>
  <si>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</si>
  <si>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</si>
  <si>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</si>
  <si>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</si>
  <si>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</si>
  <si>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</si>
  <si>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</si>
  <si>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</si>
  <si>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</si>
  <si>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</si>
  <si>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</si>
  <si>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</si>
  <si>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</si>
  <si>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</si>
  <si>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</si>
  <si>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</si>
  <si>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</si>
  <si>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</si>
  <si>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</si>
  <si>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</si>
  <si>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</si>
  <si>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</si>
  <si>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</si>
  <si>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</si>
  <si>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</si>
  <si>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</si>
  <si>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</si>
  <si>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</si>
  <si>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</si>
  <si>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</si>
  <si>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</si>
  <si>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</si>
  <si>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</si>
  <si>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</si>
  <si>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</si>
  <si>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</si>
  <si>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</si>
  <si>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</si>
  <si>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</si>
  <si>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</si>
  <si>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</si>
  <si>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</si>
  <si>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</si>
  <si>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</si>
  <si>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</si>
  <si>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</si>
  <si>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</si>
  <si>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</si>
  <si>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</si>
  <si>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</si>
  <si>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</si>
  <si>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</si>
  <si>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</si>
  <si>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</si>
  <si>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</si>
  <si>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</si>
  <si>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</si>
  <si>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</si>
  <si>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</si>
  <si>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</si>
  <si>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</si>
  <si>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</si>
  <si>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</si>
  <si>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</si>
  <si>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</si>
  <si>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</si>
  <si>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</si>
  <si>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</si>
  <si>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</si>
  <si>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</si>
  <si>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</si>
  <si>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</si>
  <si>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</si>
  <si>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</si>
  <si>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</si>
  <si>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</si>
  <si>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</si>
  <si>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</si>
  <si>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</si>
  <si>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</si>
  <si>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</si>
  <si>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</si>
  <si>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</si>
  <si>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</si>
  <si>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</si>
  <si>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</si>
  <si>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</si>
  <si>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</si>
  <si>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</si>
  <si>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</si>
  <si>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</si>
  <si>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</si>
  <si>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</si>
  <si>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</si>
  <si>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</si>
  <si>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</si>
  <si>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</si>
  <si>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</si>
  <si>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</si>
  <si>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</si>
  <si>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</si>
  <si>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</si>
  <si>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</si>
  <si>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</si>
  <si>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</si>
  <si>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</si>
  <si>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</si>
  <si>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</si>
  <si>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</si>
  <si>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</si>
  <si>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</si>
  <si>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</si>
  <si>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</si>
  <si>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</si>
  <si>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</si>
  <si>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</si>
  <si>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</si>
  <si>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</si>
  <si>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</si>
  <si>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</si>
  <si>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</si>
  <si>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</si>
  <si>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</si>
  <si>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</si>
  <si>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</si>
  <si>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</si>
  <si>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</si>
  <si>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</si>
  <si>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</si>
  <si>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</si>
  <si>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</si>
  <si>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</si>
  <si>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</si>
  <si>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</si>
  <si>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</si>
  <si>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</si>
  <si>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</si>
  <si>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</si>
  <si>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</si>
  <si>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</si>
  <si>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</si>
  <si>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</si>
  <si>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</si>
  <si>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</si>
  <si>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</si>
  <si>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</si>
  <si>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</si>
  <si>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</si>
  <si>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</si>
  <si>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</si>
  <si>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</si>
  <si>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</si>
  <si>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</si>
  <si>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</si>
  <si>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</si>
  <si>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</si>
  <si>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</si>
  <si>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</si>
  <si>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</si>
  <si>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</si>
  <si>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</si>
  <si>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</si>
  <si>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</si>
  <si>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</si>
  <si>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</si>
  <si>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</si>
  <si>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</si>
  <si>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</si>
  <si>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</si>
  <si>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</si>
  <si>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</si>
  <si>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</si>
  <si>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</si>
  <si>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</si>
  <si>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</si>
  <si>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</si>
  <si>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</si>
  <si>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</si>
  <si>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</si>
  <si>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</si>
  <si>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</si>
  <si>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</si>
  <si>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</si>
  <si>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</si>
  <si>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</si>
  <si>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</si>
  <si>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</si>
  <si>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</si>
  <si>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</si>
  <si>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</si>
  <si>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</si>
  <si>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</si>
  <si>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</si>
  <si>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</si>
  <si>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</si>
  <si>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</si>
  <si>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</si>
  <si>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</si>
  <si>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</si>
  <si>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</si>
  <si>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</si>
  <si>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</si>
  <si>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</si>
  <si>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</si>
  <si>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</si>
  <si>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</si>
  <si>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</si>
  <si>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</si>
  <si>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</si>
  <si>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</si>
  <si>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</si>
  <si>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</si>
  <si>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</si>
  <si>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</si>
  <si>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</si>
  <si>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</si>
  <si>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</si>
  <si>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</si>
  <si>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</si>
  <si>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</si>
  <si>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</si>
  <si>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</si>
  <si>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</si>
  <si>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</si>
  <si>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</si>
  <si>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</si>
  <si>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</si>
  <si>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</si>
  <si>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</si>
  <si>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</si>
  <si>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</si>
  <si>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</si>
  <si>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</si>
  <si>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</si>
  <si>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</si>
  <si>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</si>
  <si>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</si>
  <si>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</si>
  <si>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</si>
  <si>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</si>
  <si>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</si>
  <si>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</si>
  <si>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</si>
  <si>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</si>
  <si>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</si>
  <si>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</si>
  <si>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</si>
  <si>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</si>
  <si>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</si>
  <si>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</si>
  <si>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</si>
  <si>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</si>
  <si>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</si>
  <si>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</si>
  <si>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</si>
  <si>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</si>
  <si>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</si>
  <si>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</si>
  <si>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</si>
  <si>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</si>
  <si>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</si>
  <si>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</si>
  <si>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</si>
  <si>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</si>
  <si>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</si>
  <si>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</si>
  <si>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</si>
  <si>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</si>
  <si>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</si>
  <si>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</si>
  <si>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</si>
  <si>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</si>
  <si>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</si>
  <si>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</si>
  <si>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</si>
  <si>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</si>
  <si>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</si>
  <si>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</si>
  <si>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</si>
  <si>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</si>
  <si>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</si>
  <si>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</si>
  <si>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</si>
  <si>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</si>
  <si>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</si>
  <si>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</si>
  <si>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</si>
  <si>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</si>
  <si>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</si>
  <si>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</si>
  <si>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</si>
  <si>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</si>
  <si>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</si>
  <si>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</si>
  <si>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</si>
  <si>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</si>
  <si>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</si>
  <si>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</si>
  <si>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</si>
  <si>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</si>
  <si>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</si>
  <si>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</si>
  <si>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</si>
  <si>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</si>
  <si>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</si>
  <si>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</si>
  <si>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</si>
  <si>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</si>
  <si>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</si>
  <si>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</si>
  <si>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</si>
  <si>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</si>
  <si>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</si>
  <si>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</si>
  <si>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</si>
  <si>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</si>
  <si>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</si>
  <si>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</si>
  <si>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</si>
  <si>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</si>
  <si>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</si>
  <si>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</si>
  <si>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</si>
  <si>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</si>
  <si>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</si>
  <si>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</si>
  <si>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</si>
  <si>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</si>
  <si>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</si>
  <si>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</si>
  <si>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</si>
  <si>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</si>
  <si>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</si>
  <si>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</si>
  <si>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</si>
  <si>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</si>
  <si>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</si>
  <si>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</si>
  <si>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</si>
  <si>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</si>
  <si>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</si>
  <si>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</si>
  <si>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</si>
  <si>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</si>
  <si>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</si>
  <si>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</si>
  <si>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</si>
  <si>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</si>
  <si>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</si>
  <si>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</si>
  <si>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</si>
  <si>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</si>
  <si>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</si>
  <si>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</si>
  <si>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</si>
  <si>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</si>
  <si>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</si>
  <si>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</si>
  <si>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</si>
  <si>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</si>
  <si>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</si>
  <si>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</si>
  <si>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</si>
  <si>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</si>
  <si>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</si>
  <si>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</si>
  <si>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</si>
  <si>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</si>
  <si>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</si>
  <si>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</si>
  <si>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</si>
  <si>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</si>
  <si>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</si>
  <si>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</si>
  <si>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</si>
  <si>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</si>
  <si>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</si>
  <si>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</si>
  <si>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</si>
  <si>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</si>
  <si>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</si>
  <si>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</si>
  <si>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</si>
  <si>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</si>
  <si>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</si>
  <si>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</si>
  <si>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</si>
  <si>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</si>
  <si>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</si>
  <si>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</si>
  <si>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</si>
  <si>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</si>
  <si>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</si>
  <si>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</si>
  <si>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</si>
  <si>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</si>
  <si>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</si>
  <si>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</si>
  <si>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</si>
  <si>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</si>
  <si>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</si>
  <si>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</si>
  <si>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</si>
  <si>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</si>
  <si>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</si>
  <si>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</si>
  <si>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</si>
  <si>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</si>
  <si>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</si>
  <si>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</si>
  <si>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</si>
  <si>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</si>
  <si>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</si>
  <si>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</si>
  <si>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</si>
  <si>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</si>
  <si>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</si>
  <si>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</si>
  <si>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</si>
  <si>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</si>
  <si>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</si>
  <si>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</si>
  <si>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</si>
  <si>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</si>
  <si>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</si>
  <si>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</si>
  <si>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</si>
  <si>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</si>
  <si>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</si>
  <si>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</si>
  <si>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</si>
  <si>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</si>
  <si>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</si>
  <si>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</si>
  <si>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</si>
  <si>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</si>
  <si>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</si>
  <si>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</si>
  <si>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</si>
  <si>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</si>
  <si>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</si>
  <si>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</si>
  <si>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</si>
  <si>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</si>
  <si>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</si>
  <si>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</si>
  <si>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</si>
  <si>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</si>
  <si>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</si>
  <si>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</si>
  <si>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</si>
  <si>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</si>
  <si>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</si>
  <si>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</si>
  <si>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</si>
  <si>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</si>
  <si>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</si>
  <si>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</si>
  <si>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</si>
  <si>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</si>
  <si>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</si>
  <si>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</si>
  <si>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</si>
  <si>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</si>
  <si>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</si>
  <si>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</si>
  <si>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</si>
  <si>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</si>
  <si>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</si>
  <si>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</si>
  <si>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</si>
  <si>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</si>
  <si>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</si>
  <si>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</si>
  <si>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</si>
  <si>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</si>
  <si>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</si>
  <si>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</si>
  <si>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</si>
  <si>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</si>
  <si>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</si>
  <si>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</si>
  <si>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</si>
  <si>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</si>
  <si>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</si>
  <si>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</si>
  <si>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</si>
  <si>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</si>
  <si>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</si>
  <si>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</si>
  <si>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</si>
  <si>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</si>
  <si>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</si>
  <si>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</si>
  <si>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</si>
  <si>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</si>
  <si>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</si>
  <si>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</si>
  <si>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</si>
  <si>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</si>
  <si>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</si>
  <si>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</si>
  <si>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</si>
  <si>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</si>
  <si>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</si>
  <si>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</si>
  <si>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</si>
  <si>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</si>
  <si>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</si>
  <si>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</si>
  <si>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</si>
  <si>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</si>
  <si>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</si>
  <si>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</si>
  <si>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</si>
  <si>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</si>
  <si>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</si>
  <si>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</si>
  <si>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</si>
  <si>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</si>
  <si>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</si>
  <si>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</si>
  <si>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</si>
  <si>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</si>
  <si>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</si>
  <si>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</si>
  <si>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</si>
  <si>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</si>
  <si>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</si>
  <si>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</si>
  <si>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</si>
  <si>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</si>
  <si>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</si>
  <si>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</si>
  <si>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</si>
  <si>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</si>
  <si>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</si>
  <si>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</si>
  <si>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</si>
  <si>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</si>
  <si>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</si>
  <si>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</si>
  <si>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</si>
  <si>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</si>
  <si>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</si>
  <si>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</si>
  <si>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</si>
  <si>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</si>
  <si>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</si>
  <si>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</si>
  <si>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</si>
  <si>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</si>
  <si>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</si>
  <si>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</si>
  <si>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</si>
  <si>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</si>
  <si>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</si>
  <si>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</si>
  <si>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</si>
  <si>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</si>
  <si>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</si>
  <si>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</si>
  <si>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</si>
  <si>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</si>
  <si>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</si>
  <si>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</si>
  <si>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</si>
  <si>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</si>
  <si>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</si>
  <si>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</si>
  <si>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</si>
  <si>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</si>
  <si>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</si>
  <si>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</si>
  <si>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</si>
  <si>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</si>
  <si>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</si>
  <si>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</si>
  <si>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</si>
  <si>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</si>
  <si>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</si>
  <si>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</si>
  <si>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</si>
  <si>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</si>
  <si>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</si>
  <si>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</si>
  <si>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</si>
  <si>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</si>
  <si>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</si>
  <si>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</si>
  <si>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</si>
  <si>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</si>
  <si>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</si>
  <si>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</si>
  <si>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</si>
  <si>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</si>
  <si>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</si>
  <si>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</si>
  <si>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</si>
  <si>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</si>
  <si>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</si>
  <si>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</si>
  <si>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</si>
  <si>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</si>
  <si>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</si>
  <si>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</si>
  <si>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</si>
  <si>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</si>
  <si>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</si>
  <si>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</si>
  <si>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</si>
  <si>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</si>
  <si>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</si>
  <si>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</si>
  <si>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</si>
  <si>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</si>
  <si>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</si>
  <si>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</si>
  <si>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</si>
  <si>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</si>
  <si>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</si>
  <si>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</si>
  <si>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</si>
  <si>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</si>
  <si>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</si>
  <si>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</si>
  <si>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</si>
  <si>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</si>
  <si>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</si>
  <si>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</si>
  <si>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</si>
  <si>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</si>
  <si>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</si>
  <si>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</si>
  <si>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</si>
  <si>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</si>
  <si>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</si>
  <si>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</si>
  <si>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</si>
  <si>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</si>
  <si>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</si>
  <si>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</si>
  <si>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</si>
  <si>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</si>
  <si>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</si>
  <si>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</si>
  <si>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</si>
  <si>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</si>
  <si>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</si>
  <si>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</si>
  <si>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</si>
  <si>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</si>
  <si>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</si>
  <si>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</si>
  <si>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</si>
  <si>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</si>
  <si>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</si>
  <si>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</si>
  <si>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</si>
  <si>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</si>
  <si>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</si>
  <si>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</si>
  <si>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</si>
  <si>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</si>
  <si>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</si>
  <si>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</si>
  <si>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</si>
  <si>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</si>
  <si>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</si>
  <si>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</si>
  <si>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</si>
  <si>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</si>
  <si>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</si>
  <si>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</si>
  <si>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</si>
  <si>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</si>
  <si>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</si>
  <si>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</si>
  <si>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</si>
  <si>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</si>
  <si>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</si>
  <si>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</si>
  <si>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</si>
  <si>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</si>
  <si>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</si>
  <si>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</si>
  <si>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</si>
  <si>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</si>
  <si>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</si>
  <si>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</si>
  <si>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</si>
  <si>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</si>
  <si>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</si>
  <si>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</si>
  <si>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</si>
  <si>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</si>
  <si>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</si>
  <si>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</si>
  <si>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</si>
  <si>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</si>
  <si>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</si>
  <si>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</si>
  <si>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</si>
  <si>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</si>
  <si>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</si>
  <si>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</si>
  <si>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</si>
  <si>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</si>
  <si>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</si>
  <si>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</si>
  <si>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</si>
  <si>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</si>
  <si>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</si>
  <si>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</si>
  <si>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</si>
  <si>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</si>
  <si>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</si>
  <si>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</si>
  <si>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</si>
  <si>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</si>
  <si>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</si>
  <si>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</si>
  <si>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</si>
  <si>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</si>
  <si>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</si>
  <si>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</si>
  <si>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</si>
  <si>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</si>
  <si>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</si>
  <si>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</si>
  <si>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</si>
  <si>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</si>
  <si>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</si>
  <si>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</si>
  <si>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</si>
  <si>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</si>
  <si>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</si>
  <si>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</si>
  <si>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</si>
  <si>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</si>
  <si>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</si>
  <si>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</si>
  <si>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</si>
  <si>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</si>
  <si>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</si>
  <si>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</si>
  <si>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</si>
  <si>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</si>
  <si>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</si>
  <si>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</si>
  <si>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</si>
  <si>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</si>
  <si>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</si>
  <si>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</si>
  <si>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</si>
  <si>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</si>
  <si>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</si>
  <si>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</si>
  <si>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</si>
  <si>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</si>
  <si>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</si>
  <si>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</si>
  <si>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</si>
  <si>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</si>
  <si>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</si>
  <si>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</si>
  <si>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</si>
  <si>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</si>
  <si>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</si>
  <si>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</si>
  <si>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</si>
  <si>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</si>
  <si>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</si>
  <si>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</si>
  <si>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</si>
  <si>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</si>
  <si>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</si>
  <si>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</si>
  <si>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</si>
  <si>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</si>
  <si>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</si>
  <si>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</si>
  <si>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</si>
  <si>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</si>
  <si>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</si>
  <si>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</si>
  <si>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</si>
  <si>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</si>
  <si>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</si>
  <si>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</si>
  <si>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</si>
  <si>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</si>
  <si>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</si>
  <si>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</si>
  <si>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</si>
  <si>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</si>
  <si>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</si>
  <si>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</si>
  <si>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</si>
  <si>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</si>
  <si>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</si>
  <si>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</si>
  <si>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</si>
  <si>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</si>
  <si>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</si>
  <si>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</si>
  <si>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</si>
  <si>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</si>
  <si>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</si>
  <si>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</si>
  <si>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</si>
  <si>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</si>
  <si>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</si>
  <si>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</si>
  <si>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</si>
  <si>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</si>
  <si>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</si>
  <si>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</si>
  <si>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</si>
  <si>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</si>
  <si>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</si>
  <si>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</si>
  <si>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</si>
  <si>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</si>
  <si>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</si>
  <si>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</si>
  <si>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</si>
  <si>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</si>
  <si>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</si>
  <si>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</si>
  <si>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</si>
  <si>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</si>
  <si>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</si>
  <si>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</si>
  <si>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</si>
  <si>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</si>
  <si>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</si>
  <si>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</si>
  <si>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</si>
  <si>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</si>
  <si>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</si>
  <si>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</si>
  <si>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</si>
  <si>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</si>
  <si>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</si>
  <si>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</si>
  <si>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</si>
  <si>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</si>
  <si>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</si>
  <si>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</si>
  <si>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</si>
  <si>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</si>
  <si>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</si>
  <si>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</si>
  <si>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</si>
  <si>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</si>
  <si>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</si>
  <si>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</si>
  <si>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</si>
  <si>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</si>
  <si>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</si>
  <si>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</si>
  <si>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</si>
  <si>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</si>
  <si>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</si>
  <si>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</si>
  <si>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</si>
  <si>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</si>
  <si>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</si>
  <si>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</si>
  <si>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</si>
  <si>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</si>
  <si>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</si>
  <si>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</si>
  <si>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</si>
  <si>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</si>
  <si>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</si>
  <si>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</si>
  <si>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</si>
  <si>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</si>
  <si>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</si>
  <si>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</si>
  <si>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</si>
  <si>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</si>
  <si>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</si>
  <si>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</si>
  <si>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</si>
  <si>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</si>
  <si>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</si>
  <si>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</si>
  <si>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</si>
  <si>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</si>
  <si>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</si>
  <si>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</si>
  <si>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</si>
  <si>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</si>
  <si>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</si>
  <si>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</si>
  <si>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</si>
  <si>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</si>
  <si>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</si>
  <si>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</si>
  <si>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</si>
  <si>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</si>
  <si>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</si>
  <si>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</si>
  <si>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</si>
  <si>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</si>
  <si>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</si>
  <si>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</si>
  <si>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</si>
  <si>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</si>
  <si>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</si>
  <si>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</si>
  <si>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</si>
  <si>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</si>
  <si>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</si>
  <si>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</si>
  <si>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</si>
  <si>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</si>
  <si>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</si>
  <si>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</si>
  <si>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</si>
  <si>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</si>
  <si>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</si>
  <si>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</si>
  <si>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</si>
  <si>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</si>
  <si>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</si>
  <si>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</si>
  <si>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</si>
  <si>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</si>
  <si>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</si>
  <si>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</si>
  <si>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</si>
  <si>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</si>
  <si>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</si>
  <si>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</si>
  <si>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</si>
  <si>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</si>
  <si>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</si>
  <si>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</si>
  <si>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</si>
  <si>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</si>
  <si>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</si>
  <si>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</si>
  <si>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</si>
  <si>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</si>
  <si>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</si>
  <si>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</si>
  <si>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</si>
  <si>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</si>
  <si>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</si>
  <si>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</si>
  <si>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</si>
  <si>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</si>
  <si>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</si>
  <si>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</si>
  <si>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</si>
  <si>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</si>
  <si>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</si>
  <si>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</si>
  <si>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</si>
  <si>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</si>
  <si>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</si>
  <si>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</si>
  <si>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</si>
  <si>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</si>
  <si>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</si>
  <si>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</si>
  <si>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</si>
  <si>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</si>
  <si>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</si>
  <si>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</si>
  <si>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</si>
  <si>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</si>
  <si>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</si>
  <si>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</si>
  <si>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</si>
  <si>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</si>
  <si>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</si>
  <si>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</si>
  <si>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</si>
  <si>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</si>
  <si>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</si>
  <si>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</si>
  <si>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</si>
  <si>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</si>
  <si>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</si>
  <si>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</si>
  <si>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</si>
  <si>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</si>
  <si>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</si>
  <si>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</si>
  <si>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</si>
  <si>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</si>
  <si>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</si>
  <si>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</si>
  <si>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</si>
  <si>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</si>
  <si>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</si>
  <si>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</si>
  <si>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</si>
  <si>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</si>
  <si>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</si>
  <si>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</si>
  <si>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</si>
  <si>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</si>
  <si>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</si>
  <si>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</si>
  <si>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</si>
  <si>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</si>
  <si>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</si>
  <si>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</si>
  <si>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</si>
  <si>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</si>
  <si>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</si>
  <si>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</si>
  <si>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</si>
  <si>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</si>
  <si>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</si>
  <si>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</si>
  <si>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</si>
  <si>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</si>
  <si>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</si>
  <si>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</si>
  <si>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</si>
  <si>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</si>
  <si>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</si>
  <si>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</si>
  <si>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</si>
  <si>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</si>
  <si>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</si>
  <si>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</si>
  <si>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</si>
  <si>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</si>
  <si>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</si>
  <si>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</si>
  <si>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</si>
  <si>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</si>
  <si>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</si>
  <si>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</si>
  <si>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</si>
  <si>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</si>
  <si>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</si>
  <si>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</si>
  <si>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</si>
  <si>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</si>
  <si>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</si>
  <si>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</si>
  <si>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</si>
  <si>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</si>
  <si>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</si>
  <si>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</si>
  <si>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</si>
  <si>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</si>
  <si>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</si>
  <si>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</si>
  <si>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</si>
  <si>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</si>
  <si>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</si>
  <si>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</si>
  <si>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</si>
  <si>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</si>
  <si>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</si>
  <si>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</si>
  <si>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</si>
  <si>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</si>
  <si>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</si>
  <si>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</si>
  <si>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</si>
  <si>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</si>
  <si>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</si>
  <si>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</si>
  <si>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</si>
  <si>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</si>
  <si>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</si>
  <si>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</si>
  <si>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</si>
  <si>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</si>
  <si>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</si>
  <si>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</si>
  <si>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</si>
  <si>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</si>
  <si>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</si>
  <si>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</si>
  <si>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</si>
  <si>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</si>
  <si>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</si>
  <si>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</si>
  <si>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</si>
  <si>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</si>
  <si>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</si>
  <si>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</si>
  <si>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</si>
  <si>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</si>
  <si>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</si>
  <si>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</si>
  <si>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</si>
  <si>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</si>
  <si>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</si>
  <si>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</si>
  <si>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</si>
  <si>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</si>
  <si>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</si>
  <si>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</si>
  <si>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</si>
  <si>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</si>
  <si>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</si>
  <si>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</si>
  <si>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</si>
  <si>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</si>
  <si>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</si>
  <si>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</si>
  <si>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</si>
  <si>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</si>
  <si>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</si>
  <si>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</si>
  <si>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</si>
  <si>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</si>
  <si>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</si>
  <si>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</si>
  <si>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</si>
  <si>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</si>
  <si>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</si>
  <si>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</si>
  <si>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</si>
  <si>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</si>
  <si>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</si>
  <si>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</si>
  <si>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</si>
  <si>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</si>
  <si>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</si>
  <si>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</si>
  <si>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</si>
  <si>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</si>
  <si>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</si>
  <si>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</si>
  <si>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</si>
  <si>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</si>
  <si>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</si>
  <si>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</si>
  <si>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</si>
  <si>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</si>
  <si>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</si>
  <si>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</si>
  <si>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</si>
  <si>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</si>
  <si>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</si>
  <si>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</si>
  <si>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</si>
  <si>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</si>
  <si>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</si>
  <si>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</si>
  <si>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</si>
  <si>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</si>
  <si>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</si>
  <si>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</si>
  <si>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</si>
  <si>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</si>
  <si>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</si>
  <si>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</si>
  <si>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</si>
  <si>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</si>
  <si>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</si>
  <si>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</si>
  <si>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</si>
  <si>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</si>
  <si>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</si>
  <si>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</si>
  <si>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</si>
  <si>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</si>
  <si>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</si>
  <si>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</si>
  <si>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</si>
  <si>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</si>
  <si>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</si>
  <si>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</si>
  <si>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</si>
  <si>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</si>
  <si>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</si>
  <si>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</si>
  <si>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</si>
  <si>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</si>
  <si>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</si>
  <si>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</si>
  <si>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</si>
  <si>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</si>
  <si>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</si>
  <si>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</si>
  <si>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</si>
  <si>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</si>
  <si>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</si>
  <si>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</si>
  <si>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</si>
  <si>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</si>
  <si>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</si>
  <si>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</si>
  <si>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</si>
  <si>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</si>
  <si>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</si>
  <si>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</si>
  <si>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</si>
  <si>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</si>
  <si>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</si>
  <si>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</si>
  <si>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</si>
  <si>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</si>
  <si>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</si>
  <si>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</si>
  <si>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</si>
  <si>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</si>
  <si>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</si>
  <si>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</si>
  <si>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</si>
  <si>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</si>
  <si>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</si>
  <si>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</si>
  <si>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</si>
  <si>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</si>
  <si>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</si>
  <si>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</si>
  <si>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</si>
  <si>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</si>
  <si>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</si>
  <si>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</si>
  <si>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</si>
  <si>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</si>
  <si>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</si>
  <si>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</si>
  <si>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</si>
  <si>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</si>
  <si>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</si>
  <si>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</si>
  <si>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</si>
  <si>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</si>
  <si>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</si>
  <si>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</si>
  <si>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</si>
  <si>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</si>
  <si>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</si>
  <si>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</si>
  <si>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</si>
  <si>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</si>
  <si>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</si>
  <si>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</si>
  <si>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</si>
  <si>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</si>
  <si>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</si>
  <si>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</si>
  <si>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</si>
  <si>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</si>
  <si>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</si>
  <si>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</si>
  <si>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</si>
  <si>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</si>
  <si>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</si>
  <si>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</si>
  <si>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</si>
  <si>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</si>
  <si>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</si>
  <si>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</si>
  <si>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</si>
  <si>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</si>
  <si>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</si>
  <si>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</si>
  <si>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</si>
  <si>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</si>
  <si>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</si>
  <si>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</si>
  <si>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</si>
  <si>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</si>
  <si>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</si>
  <si>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</si>
  <si>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</si>
  <si>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</si>
  <si>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</si>
  <si>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</si>
  <si>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</si>
  <si>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</si>
  <si>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</si>
  <si>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</si>
  <si>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</si>
  <si>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</si>
  <si>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</si>
  <si>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</si>
  <si>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</si>
  <si>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</si>
  <si>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</si>
  <si>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</si>
  <si>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</si>
  <si>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</si>
  <si>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</si>
  <si>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</si>
  <si>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</si>
  <si>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</si>
  <si>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</si>
  <si>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</si>
  <si>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</si>
  <si>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</si>
  <si>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</si>
  <si>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</si>
  <si>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</si>
  <si>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</si>
  <si>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</si>
  <si>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</si>
  <si>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</si>
  <si>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</si>
  <si>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</si>
  <si>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</si>
  <si>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</si>
  <si>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</si>
  <si>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</si>
  <si>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</si>
  <si>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</si>
  <si>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</si>
  <si>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</si>
  <si>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</si>
  <si>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</si>
  <si>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</si>
  <si>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</si>
  <si>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</si>
  <si>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</si>
  <si>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</si>
  <si>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</si>
  <si>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</si>
  <si>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</si>
  <si>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</si>
  <si>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</si>
  <si>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</si>
  <si>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</si>
  <si>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</si>
  <si>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</si>
  <si>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</si>
  <si>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</si>
  <si>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</si>
  <si>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</si>
  <si>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</si>
  <si>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</si>
  <si>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</si>
  <si>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</si>
  <si>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</si>
  <si>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</si>
  <si>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</si>
  <si>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</si>
  <si>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</si>
  <si>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</si>
  <si>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</si>
  <si>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</si>
  <si>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</si>
  <si>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</si>
  <si>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</si>
  <si>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</si>
  <si>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</si>
  <si>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</si>
  <si>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</si>
  <si>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</si>
  <si>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</si>
  <si>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</si>
  <si>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</si>
  <si>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</si>
  <si>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</si>
  <si>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</si>
  <si>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</si>
  <si>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</si>
  <si>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</si>
  <si>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</si>
  <si>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</si>
  <si>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</si>
  <si>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</si>
  <si>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</si>
  <si>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</si>
  <si>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</si>
  <si>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</si>
  <si>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</si>
  <si>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</si>
  <si>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</si>
  <si>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</si>
  <si>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</si>
  <si>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</si>
  <si>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</si>
  <si>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</si>
  <si>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</si>
  <si>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</si>
  <si>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</si>
  <si>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</si>
  <si>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</si>
  <si>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</si>
  <si>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</si>
  <si>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</si>
  <si>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</si>
  <si>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</si>
  <si>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</si>
  <si>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</si>
  <si>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</si>
  <si>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</si>
  <si>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</si>
  <si>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</si>
  <si>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</si>
  <si>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</si>
  <si>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</si>
  <si>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</si>
  <si>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</si>
  <si>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</si>
  <si>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</si>
  <si>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</si>
  <si>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</si>
  <si>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</si>
  <si>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</si>
  <si>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</si>
  <si>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</si>
  <si>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</si>
  <si>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</si>
  <si>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</si>
  <si>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</si>
  <si>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</si>
  <si>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</si>
  <si>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</si>
  <si>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</si>
  <si>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</si>
  <si>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</si>
  <si>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</si>
  <si>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</si>
  <si>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</si>
  <si>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</si>
  <si>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</si>
  <si>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</si>
  <si>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</si>
  <si>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</si>
  <si>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</si>
  <si>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</si>
  <si>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</si>
  <si>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</si>
  <si>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</si>
  <si>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</si>
  <si>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</si>
  <si>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</si>
  <si>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</si>
  <si>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</si>
  <si>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</si>
  <si>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</si>
  <si>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</si>
  <si>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</si>
  <si>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</si>
  <si>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</si>
  <si>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</si>
  <si>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</si>
  <si>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</si>
  <si>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</si>
  <si>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</si>
  <si>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</si>
  <si>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</si>
  <si>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</si>
  <si>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</si>
  <si>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</si>
  <si>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</si>
  <si>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</si>
  <si>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</si>
  <si>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</si>
  <si>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</si>
  <si>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</si>
  <si>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</si>
  <si>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</si>
  <si>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</si>
  <si>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</si>
  <si>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</si>
  <si>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</si>
  <si>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</si>
  <si>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</si>
  <si>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</si>
  <si>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</si>
  <si>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</si>
  <si>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</si>
  <si>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</si>
  <si>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</si>
  <si>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</si>
  <si>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</si>
  <si>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</si>
  <si>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</si>
  <si>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</si>
  <si>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</si>
  <si>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</si>
  <si>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</si>
  <si>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</si>
  <si>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</si>
  <si>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</si>
  <si>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</si>
  <si>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</si>
  <si>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</si>
  <si>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</si>
  <si>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</si>
  <si>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</si>
  <si>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</si>
  <si>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</si>
  <si>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</si>
  <si>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</si>
  <si>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</si>
  <si>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</si>
  <si>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</si>
  <si>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</si>
  <si>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</si>
  <si>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</si>
  <si>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</si>
  <si>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</si>
  <si>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</si>
  <si>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</si>
  <si>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</si>
  <si>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</si>
  <si>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</si>
  <si>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</si>
  <si>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</si>
  <si>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</si>
  <si>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</si>
  <si>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</si>
  <si>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</si>
  <si>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</si>
  <si>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</si>
  <si>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</si>
  <si>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</si>
  <si>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</si>
  <si>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</si>
  <si>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</si>
  <si>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</si>
  <si>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</si>
  <si>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</si>
  <si>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</si>
  <si>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</si>
  <si>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</si>
  <si>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</si>
  <si>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</si>
  <si>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</si>
  <si>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</si>
  <si>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</si>
  <si>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</si>
  <si>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</si>
  <si>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</si>
  <si>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</si>
  <si>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</si>
  <si>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</si>
  <si>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</si>
  <si>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</si>
  <si>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</si>
  <si>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</si>
  <si>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</si>
  <si>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</si>
  <si>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</si>
  <si>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</si>
  <si>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</si>
  <si>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</si>
  <si>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</si>
  <si>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</si>
  <si>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</si>
  <si>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</si>
  <si>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</si>
  <si>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</si>
  <si>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</si>
  <si>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</si>
  <si>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</si>
  <si>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</si>
  <si>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</si>
  <si>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</si>
  <si>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</si>
  <si>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</si>
  <si>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</si>
  <si>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</si>
  <si>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</si>
  <si>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</si>
  <si>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</si>
  <si>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</si>
  <si>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</si>
  <si>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</si>
  <si>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</si>
  <si>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</si>
  <si>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</si>
  <si>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</si>
  <si>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</si>
  <si>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</si>
  <si>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</si>
  <si>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</si>
  <si>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</si>
  <si>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</si>
  <si>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</si>
  <si>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</si>
  <si>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</si>
  <si>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</si>
  <si>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</si>
  <si>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</si>
  <si>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</si>
  <si>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</si>
  <si>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</si>
  <si>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</si>
  <si>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</si>
  <si>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</si>
  <si>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</si>
  <si>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</si>
  <si>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</si>
  <si>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</si>
  <si>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</si>
  <si>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</si>
  <si>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</si>
  <si>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</si>
  <si>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</si>
  <si>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</si>
  <si>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</si>
  <si>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</si>
  <si>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</si>
  <si>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</si>
  <si>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</si>
  <si>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</si>
  <si>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</si>
  <si>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</si>
  <si>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</si>
  <si>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</si>
  <si>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</si>
  <si>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</si>
  <si>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</si>
  <si>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</si>
  <si>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</si>
  <si>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</si>
  <si>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</si>
  <si>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</si>
  <si>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</si>
  <si>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</si>
  <si>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</si>
  <si>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</si>
  <si>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</si>
  <si>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</si>
  <si>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</si>
  <si>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</si>
  <si>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</si>
  <si>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</si>
  <si>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</si>
  <si>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</si>
  <si>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</si>
  <si>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</si>
  <si>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</si>
  <si>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</si>
  <si>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</si>
  <si>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</si>
  <si>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</si>
  <si>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</si>
  <si>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</si>
  <si>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</si>
  <si>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</si>
  <si>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</si>
  <si>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</si>
  <si>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</si>
  <si>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</si>
  <si>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</si>
  <si>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</si>
  <si>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</si>
  <si>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</si>
  <si>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</si>
  <si>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</si>
  <si>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</si>
  <si>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</si>
  <si>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</si>
  <si>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</si>
  <si>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</si>
  <si>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</si>
  <si>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</si>
  <si>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</si>
  <si>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</si>
  <si>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</si>
  <si>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</si>
  <si>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</si>
  <si>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</si>
  <si>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</si>
  <si>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</si>
  <si>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</si>
  <si>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</si>
  <si>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</si>
  <si>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</si>
  <si>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</si>
  <si>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</si>
  <si>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</si>
  <si>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</si>
  <si>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</si>
  <si>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</si>
  <si>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</si>
  <si>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</si>
  <si>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</si>
  <si>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</si>
  <si>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</si>
  <si>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</si>
  <si>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</si>
  <si>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</si>
  <si>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</si>
  <si>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</si>
  <si>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</si>
  <si>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</si>
  <si>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</si>
  <si>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</si>
  <si>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</si>
  <si>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</si>
  <si>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</si>
  <si>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</si>
  <si>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</si>
  <si>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</si>
  <si>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</si>
  <si>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</si>
  <si>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</si>
  <si>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</si>
  <si>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</si>
  <si>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</si>
  <si>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</si>
  <si>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</si>
  <si>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</si>
  <si>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</si>
  <si>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</si>
  <si>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</si>
  <si>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</si>
  <si>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</si>
  <si>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</si>
  <si>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</si>
  <si>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</si>
  <si>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</si>
  <si>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</si>
  <si>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</si>
  <si>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</si>
  <si>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</si>
  <si>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</si>
  <si>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</si>
  <si>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</si>
  <si>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</si>
  <si>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</si>
  <si>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</si>
  <si>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</si>
  <si>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</si>
  <si>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</si>
  <si>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</si>
  <si>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</si>
  <si>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</si>
  <si>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</si>
  <si>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</si>
  <si>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</si>
  <si>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</si>
  <si>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</si>
  <si>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</si>
  <si>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</si>
  <si>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</si>
  <si>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</si>
  <si>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</si>
  <si>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</si>
  <si>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</si>
  <si>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</si>
  <si>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</si>
  <si>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</si>
  <si>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</si>
  <si>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</si>
  <si>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</si>
  <si>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</si>
  <si>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</si>
  <si>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</si>
  <si>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</si>
  <si>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</si>
  <si>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</si>
  <si>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</si>
  <si>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</si>
  <si>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</si>
  <si>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</si>
  <si>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</si>
  <si>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</si>
  <si>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</si>
  <si>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</si>
  <si>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</si>
  <si>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</si>
  <si>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</si>
  <si>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</si>
  <si>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</si>
  <si>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</si>
  <si>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</si>
  <si>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</si>
  <si>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</si>
  <si>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</si>
  <si>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</si>
  <si>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</si>
  <si>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</si>
  <si>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</si>
  <si>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</si>
  <si>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</si>
  <si>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</si>
  <si>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</si>
  <si>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</si>
  <si>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</si>
  <si>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</si>
  <si>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</si>
  <si>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</si>
  <si>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</si>
  <si>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</si>
  <si>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</si>
  <si>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</si>
  <si>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</si>
  <si>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</si>
  <si>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</si>
  <si>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</si>
  <si>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</si>
  <si>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</si>
  <si>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</si>
  <si>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</si>
  <si>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</si>
  <si>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</si>
  <si>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</si>
  <si>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</si>
  <si>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</si>
  <si>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</si>
  <si>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</si>
  <si>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</si>
  <si>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</si>
  <si>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</si>
  <si>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</si>
  <si>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</si>
  <si>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</si>
  <si>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</si>
  <si>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</si>
  <si>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</si>
  <si>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</si>
  <si>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</si>
  <si>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</si>
  <si>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</si>
  <si>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</si>
  <si>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</si>
  <si>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</si>
  <si>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</si>
  <si>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</si>
  <si>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</si>
  <si>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</si>
  <si>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</si>
  <si>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</si>
  <si>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</si>
  <si>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</si>
  <si>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</si>
  <si>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</si>
  <si>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</si>
  <si>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</si>
  <si>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</si>
  <si>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</si>
  <si>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</si>
  <si>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</si>
  <si>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</si>
  <si>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</si>
  <si>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</si>
  <si>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</si>
  <si>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</si>
  <si>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</si>
  <si>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</si>
  <si>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</si>
  <si>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</si>
  <si>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</si>
  <si>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</si>
  <si>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</si>
  <si>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</si>
  <si>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</si>
  <si>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</si>
  <si>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</si>
  <si>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</si>
  <si>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</si>
  <si>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</si>
  <si>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</si>
  <si>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</si>
  <si>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</si>
  <si>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</si>
  <si>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</si>
  <si>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</si>
  <si>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</si>
  <si>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</si>
  <si>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</si>
  <si>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</si>
  <si>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</si>
  <si>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</si>
  <si>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</si>
  <si>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</si>
  <si>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</si>
  <si>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</si>
  <si>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</si>
  <si>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</si>
  <si>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</si>
  <si>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</si>
  <si>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</si>
  <si>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</si>
  <si>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</si>
  <si>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</si>
  <si>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</si>
  <si>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</si>
  <si>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</si>
  <si>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</si>
  <si>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</si>
  <si>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</si>
  <si>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</si>
  <si>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</si>
  <si>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</si>
  <si>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</si>
  <si>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</si>
  <si>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</si>
  <si>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</si>
  <si>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</si>
  <si>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</si>
  <si>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</si>
  <si>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</si>
  <si>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</si>
  <si>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</si>
  <si>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</si>
  <si>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</si>
  <si>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</si>
  <si>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</si>
  <si>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</si>
  <si>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</si>
  <si>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</si>
  <si>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</si>
  <si>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</si>
  <si>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</si>
  <si>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</si>
  <si>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</si>
  <si>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</si>
  <si>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</si>
  <si>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</si>
  <si>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</si>
  <si>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</si>
  <si>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</si>
  <si>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</si>
  <si>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</si>
  <si>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</si>
  <si>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</si>
  <si>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</si>
  <si>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</si>
  <si>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</si>
  <si>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</si>
  <si>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</si>
  <si>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</si>
  <si>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</si>
  <si>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</si>
  <si>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</si>
  <si>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</si>
  <si>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</si>
  <si>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</si>
  <si>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</si>
  <si>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</si>
  <si>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</si>
  <si>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</si>
  <si>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</si>
  <si>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</si>
  <si>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</si>
  <si>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</si>
  <si>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</si>
  <si>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</si>
  <si>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</si>
  <si>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</si>
  <si>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</si>
  <si>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</si>
  <si>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</si>
  <si>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</si>
  <si>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</si>
  <si>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</si>
  <si>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</si>
  <si>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</si>
  <si>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</si>
  <si>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</si>
  <si>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</si>
  <si>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</si>
  <si>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</si>
  <si>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</si>
  <si>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</si>
  <si>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</si>
  <si>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</si>
  <si>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</si>
  <si>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</si>
  <si>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</si>
  <si>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</si>
  <si>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</si>
  <si>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</si>
  <si>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</si>
  <si>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</si>
  <si>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</si>
  <si>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</si>
  <si>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</si>
  <si>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</si>
  <si>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</si>
  <si>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</si>
  <si>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</si>
  <si>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</si>
  <si>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</si>
  <si>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</si>
  <si>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</si>
  <si>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</si>
  <si>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</si>
  <si>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</si>
  <si>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</si>
  <si>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</si>
  <si>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</si>
  <si>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</si>
  <si>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</si>
  <si>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</si>
  <si>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</si>
  <si>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</si>
  <si>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</si>
  <si>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</si>
  <si>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</si>
  <si>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</si>
  <si>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</si>
  <si>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</si>
  <si>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</si>
  <si>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</si>
  <si>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</si>
  <si>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</si>
  <si>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</si>
  <si>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</si>
  <si>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</si>
  <si>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</si>
  <si>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</si>
  <si>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</si>
  <si>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</si>
  <si>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</si>
  <si>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</si>
  <si>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</si>
  <si>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</si>
  <si>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</si>
  <si>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</si>
  <si>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</si>
  <si>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</si>
  <si>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</si>
  <si>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</si>
  <si>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</si>
  <si>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</si>
  <si>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</si>
  <si>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</si>
  <si>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</si>
  <si>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</si>
  <si>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</si>
  <si>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</si>
  <si>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</si>
  <si>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</si>
  <si>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</si>
  <si>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</si>
  <si>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</si>
  <si>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</si>
  <si>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</si>
  <si>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</si>
  <si>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</si>
  <si>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</si>
  <si>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</si>
  <si>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</si>
  <si>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</si>
  <si>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</si>
  <si>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</si>
  <si>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</si>
  <si>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</si>
  <si>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</si>
  <si>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</si>
  <si>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</si>
  <si>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</si>
  <si>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</si>
  <si>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</si>
  <si>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</si>
  <si>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</si>
  <si>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</si>
  <si>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</si>
  <si>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</si>
  <si>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</si>
  <si>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</si>
  <si>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</si>
  <si>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</si>
  <si>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</si>
  <si>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</si>
  <si>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</si>
  <si>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</si>
  <si>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</si>
  <si>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</si>
  <si>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</si>
  <si>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</si>
  <si>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</si>
  <si>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</si>
  <si>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</si>
  <si>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</si>
  <si>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</si>
  <si>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</si>
  <si>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</si>
  <si>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</si>
  <si>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</si>
  <si>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</si>
  <si>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</si>
  <si>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</si>
  <si>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</si>
  <si>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</si>
  <si>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</si>
  <si>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</si>
  <si>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</si>
  <si>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</si>
  <si>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</si>
  <si>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</si>
  <si>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</si>
  <si>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</si>
  <si>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</si>
  <si>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</si>
  <si>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</si>
  <si>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</si>
  <si>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</si>
  <si>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</si>
  <si>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</si>
  <si>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</si>
  <si>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</si>
  <si>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</si>
  <si>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</si>
  <si>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</si>
  <si>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</si>
  <si>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</si>
  <si>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</si>
  <si>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</si>
  <si>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</si>
  <si>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</si>
  <si>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</si>
  <si>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</si>
  <si>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</si>
  <si>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</si>
  <si>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</si>
  <si>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</si>
  <si>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</si>
  <si>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</si>
  <si>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</si>
  <si>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</si>
  <si>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</si>
  <si>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</si>
  <si>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</si>
  <si>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</si>
  <si>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</si>
  <si>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</si>
  <si>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</si>
  <si>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</si>
  <si>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</si>
  <si>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</si>
  <si>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</si>
  <si>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</si>
  <si>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</si>
  <si>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</si>
  <si>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</si>
  <si>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</si>
  <si>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</si>
  <si>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</si>
  <si>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</si>
  <si>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</si>
  <si>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</si>
  <si>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</si>
  <si>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</si>
  <si>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</si>
  <si>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</si>
  <si>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</si>
  <si>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</si>
  <si>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</si>
  <si>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</si>
  <si>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</si>
  <si>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</si>
  <si>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</si>
  <si>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</si>
  <si>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</si>
  <si>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</si>
  <si>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</si>
  <si>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</si>
  <si>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</si>
  <si>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</si>
  <si>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</si>
  <si>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</si>
  <si>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</si>
  <si>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</si>
  <si>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</si>
  <si>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</si>
  <si>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</si>
  <si>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</si>
  <si>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</si>
  <si>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</si>
  <si>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</si>
  <si>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</si>
  <si>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</si>
  <si>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</si>
  <si>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</si>
  <si>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</si>
  <si>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</si>
  <si>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</si>
  <si>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</si>
  <si>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</si>
  <si>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</si>
  <si>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</si>
  <si>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</si>
  <si>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</si>
  <si>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</si>
  <si>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</si>
  <si>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</si>
  <si>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</si>
  <si>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</si>
  <si>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</si>
  <si>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</si>
  <si>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</si>
  <si>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</si>
  <si>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</si>
  <si>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</si>
  <si>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</si>
  <si>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</si>
  <si>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</si>
  <si>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</si>
  <si>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</si>
  <si>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</si>
  <si>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</si>
  <si>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</si>
  <si>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</si>
  <si>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</si>
  <si>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</si>
  <si>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</si>
  <si>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</si>
  <si>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</si>
  <si>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</si>
  <si>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</si>
  <si>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</si>
  <si>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</si>
  <si>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</si>
  <si>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</si>
  <si>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</si>
  <si>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</si>
  <si>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</si>
  <si>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</si>
  <si>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</si>
  <si>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</si>
  <si>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</si>
  <si>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</si>
  <si>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</si>
  <si>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</si>
  <si>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</si>
  <si>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</si>
  <si>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</si>
  <si>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</si>
  <si>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</si>
  <si>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</si>
  <si>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</si>
  <si>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</si>
  <si>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</si>
  <si>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</si>
  <si>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</si>
  <si>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</si>
  <si>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</si>
  <si>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</si>
  <si>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</si>
  <si>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</si>
  <si>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</si>
  <si>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</si>
  <si>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</si>
  <si>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</si>
  <si>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</si>
  <si>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</si>
  <si>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</si>
  <si>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</si>
  <si>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</si>
  <si>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</si>
  <si>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</si>
  <si>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</si>
  <si>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</si>
  <si>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</si>
  <si>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</si>
  <si>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</si>
  <si>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</si>
  <si>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</si>
  <si>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</si>
  <si>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</si>
  <si>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</si>
  <si>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</si>
  <si>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</si>
  <si>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</si>
  <si>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</si>
  <si>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</si>
  <si>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</si>
  <si>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</si>
  <si>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</si>
  <si>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</si>
  <si>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</si>
  <si>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</si>
  <si>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</si>
  <si>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</si>
  <si>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</si>
  <si>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</si>
  <si>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</si>
  <si>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</si>
  <si>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</si>
  <si>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</si>
  <si>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</si>
  <si>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</si>
  <si>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</si>
  <si>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</si>
  <si>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</si>
  <si>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</si>
  <si>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</si>
  <si>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</si>
  <si>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</si>
  <si>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</si>
  <si>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</si>
  <si>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</si>
  <si>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</si>
  <si>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</si>
  <si>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</si>
  <si>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</si>
  <si>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</si>
  <si>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</si>
  <si>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</si>
  <si>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</si>
  <si>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</si>
  <si>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</si>
  <si>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</si>
  <si>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</si>
  <si>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</si>
  <si>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</si>
  <si>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</si>
  <si>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</si>
  <si>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</si>
  <si>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</si>
  <si>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</si>
  <si>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</si>
  <si>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</si>
  <si>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</si>
  <si>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</si>
  <si>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</si>
  <si>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</si>
  <si>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</si>
  <si>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</si>
  <si>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</si>
  <si>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</si>
  <si>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</si>
  <si>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</si>
  <si>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</si>
  <si>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</si>
  <si>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</si>
  <si>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</si>
  <si>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</si>
  <si>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</si>
  <si>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</si>
  <si>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</si>
  <si>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</si>
  <si>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</si>
  <si>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</si>
  <si>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</si>
  <si>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</si>
  <si>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</si>
  <si>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</si>
  <si>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</si>
  <si>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</si>
  <si>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</si>
  <si>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</si>
  <si>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</si>
  <si>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</si>
  <si>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</si>
  <si>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</si>
  <si>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</si>
  <si>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</si>
  <si>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</si>
  <si>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</si>
  <si>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</si>
  <si>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</si>
  <si>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</si>
  <si>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</si>
  <si>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</si>
  <si>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</si>
  <si>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</si>
  <si>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</si>
  <si>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</si>
  <si>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</si>
  <si>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</si>
  <si>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</si>
  <si>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</si>
  <si>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</si>
  <si>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</si>
  <si>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</si>
  <si>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</si>
  <si>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</si>
  <si>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</si>
  <si>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</si>
  <si>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</si>
  <si>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</si>
  <si>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</si>
  <si>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</si>
  <si>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</si>
  <si>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</si>
  <si>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</si>
  <si>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</si>
  <si>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</si>
  <si>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</si>
  <si>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</si>
  <si>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</si>
  <si>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</si>
  <si>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</si>
  <si>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</si>
  <si>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</si>
  <si>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</si>
  <si>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</si>
  <si>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</si>
  <si>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</si>
  <si>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</si>
  <si>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</si>
  <si>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</si>
  <si>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</si>
  <si>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</si>
  <si>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</si>
  <si>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</si>
  <si>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</si>
  <si>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</si>
  <si>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</si>
  <si>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</si>
  <si>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</si>
  <si>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</si>
  <si>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</si>
  <si>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</si>
  <si>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</si>
  <si>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</si>
  <si>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</si>
  <si>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</si>
  <si>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</si>
  <si>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</si>
  <si>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</si>
  <si>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</si>
  <si>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</si>
  <si>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</si>
  <si>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</si>
  <si>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</si>
  <si>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</si>
  <si>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</si>
  <si>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</si>
  <si>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</si>
  <si>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</si>
  <si>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</si>
  <si>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</si>
  <si>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</si>
  <si>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</si>
  <si>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</si>
  <si>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</si>
  <si>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</si>
  <si>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</si>
  <si>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</si>
  <si>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</si>
  <si>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</si>
  <si>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</si>
  <si>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</si>
  <si>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</si>
  <si>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</si>
  <si>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</si>
  <si>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</si>
  <si>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</si>
  <si>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</si>
  <si>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</si>
  <si>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</si>
  <si>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</si>
  <si>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</si>
  <si>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</si>
  <si>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</si>
  <si>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</si>
  <si>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</si>
  <si>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</si>
  <si>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</si>
  <si>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</si>
  <si>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</si>
  <si>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</si>
  <si>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</si>
  <si>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</si>
  <si>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</si>
  <si>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</si>
  <si>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</si>
  <si>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</si>
  <si>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</si>
  <si>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</si>
  <si>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</si>
  <si>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</si>
  <si>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</si>
  <si>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</si>
  <si>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</si>
  <si>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</si>
  <si>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</si>
  <si>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</si>
  <si>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</si>
  <si>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</si>
  <si>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</si>
  <si>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</si>
  <si>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</si>
  <si>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</si>
  <si>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</si>
  <si>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</si>
  <si>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</si>
  <si>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</si>
  <si>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</si>
  <si>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</si>
  <si>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</si>
  <si>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</si>
  <si>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</si>
  <si>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</si>
  <si>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</si>
  <si>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</si>
  <si>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</si>
  <si>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</si>
  <si>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</si>
  <si>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</si>
  <si>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</si>
  <si>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</si>
  <si>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</si>
  <si>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</si>
  <si>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</si>
  <si>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</si>
  <si>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</si>
  <si>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</si>
  <si>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</si>
  <si>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</si>
  <si>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</si>
  <si>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</si>
  <si>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</si>
  <si>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</si>
  <si>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</si>
  <si>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</si>
  <si>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</si>
  <si>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</si>
  <si>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</si>
  <si>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</si>
  <si>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</si>
  <si>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</si>
  <si>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</si>
  <si>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</si>
  <si>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</si>
  <si>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</si>
  <si>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</si>
  <si>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</si>
  <si>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</si>
  <si>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</si>
  <si>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</si>
  <si>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</si>
  <si>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</si>
  <si>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</si>
  <si>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</si>
  <si>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</si>
  <si>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</si>
  <si>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</si>
  <si>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</si>
  <si>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</si>
  <si>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</si>
  <si>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</si>
  <si>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</si>
  <si>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</si>
  <si>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</si>
  <si>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</si>
  <si>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</si>
  <si>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</si>
  <si>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</si>
  <si>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</si>
  <si>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</si>
  <si>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</si>
  <si>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</si>
  <si>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</si>
  <si>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</si>
  <si>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</si>
  <si>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</si>
  <si>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</si>
  <si>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</si>
  <si>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</si>
  <si>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</si>
  <si>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</si>
  <si>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</si>
  <si>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</si>
  <si>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</si>
  <si>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</si>
  <si>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</si>
  <si>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</si>
  <si>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</si>
  <si>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</si>
  <si>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</si>
  <si>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</si>
  <si>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</si>
  <si>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</si>
  <si>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</si>
  <si>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</si>
  <si>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</si>
  <si>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</si>
  <si>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</si>
  <si>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</si>
  <si>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</si>
  <si>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</si>
  <si>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</si>
  <si>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</si>
  <si>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</si>
  <si>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</si>
  <si>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</si>
  <si>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</si>
  <si>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</si>
  <si>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</si>
  <si>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</si>
  <si>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</si>
  <si>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</si>
  <si>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</si>
  <si>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</si>
  <si>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</si>
  <si>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</si>
  <si>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</si>
  <si>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</si>
  <si>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</si>
  <si>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</si>
  <si>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</si>
  <si>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</si>
  <si>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</si>
  <si>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</si>
  <si>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</si>
  <si>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</si>
  <si>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</si>
  <si>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</si>
  <si>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</si>
  <si>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</si>
  <si>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</si>
  <si>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</si>
  <si>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</si>
  <si>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</si>
  <si>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</si>
  <si>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</si>
  <si>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</si>
  <si>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</si>
  <si>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</si>
  <si>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</si>
  <si>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</si>
  <si>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</si>
  <si>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</si>
  <si>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</si>
  <si>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</si>
  <si>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</si>
  <si>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</si>
  <si>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</si>
  <si>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</si>
  <si>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</si>
  <si>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</si>
  <si>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</si>
  <si>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</si>
  <si>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</si>
  <si>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</si>
  <si>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</si>
  <si>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</si>
  <si>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</si>
  <si>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</si>
  <si>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</si>
  <si>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</si>
  <si>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</si>
  <si>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</si>
  <si>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</si>
  <si>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</si>
  <si>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</si>
  <si>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</si>
  <si>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</si>
  <si>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</si>
  <si>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</si>
  <si>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</si>
  <si>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</si>
  <si>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</si>
  <si>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</si>
  <si>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</si>
  <si>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</si>
  <si>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</si>
  <si>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</si>
  <si>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</si>
  <si>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</si>
  <si>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</si>
  <si>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</si>
  <si>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</si>
  <si>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</si>
  <si>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</si>
  <si>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</si>
  <si>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</si>
  <si>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</si>
  <si>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</si>
  <si>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</si>
  <si>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</si>
  <si>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</si>
  <si>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</si>
  <si>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</si>
  <si>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</si>
  <si>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</si>
  <si>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</si>
  <si>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</si>
  <si>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</si>
  <si>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</si>
  <si>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</si>
  <si>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</si>
  <si>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</si>
  <si>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</si>
  <si>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</si>
  <si>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</si>
  <si>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</si>
  <si>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</si>
  <si>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</si>
  <si>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</si>
  <si>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</si>
  <si>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</si>
  <si>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</si>
  <si>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</si>
  <si>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</si>
  <si>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</si>
  <si>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</si>
  <si>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</si>
  <si>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</si>
  <si>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</si>
  <si>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</si>
  <si>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</si>
  <si>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</si>
  <si>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</si>
  <si>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</si>
  <si>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</si>
  <si>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</si>
  <si>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</si>
  <si>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</si>
  <si>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</si>
  <si>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</si>
  <si>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</si>
  <si>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</si>
  <si>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</si>
  <si>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</si>
  <si>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</si>
  <si>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</si>
  <si>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</si>
  <si>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</si>
  <si>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</si>
  <si>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</si>
  <si>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</si>
  <si>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</si>
  <si>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</si>
  <si>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</si>
  <si>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</si>
  <si>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</si>
  <si>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</si>
  <si>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</si>
  <si>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</si>
  <si>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</si>
  <si>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</si>
  <si>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</si>
  <si>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</si>
  <si>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</si>
  <si>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</si>
  <si>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</si>
  <si>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</si>
  <si>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</si>
  <si>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</si>
  <si>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</si>
  <si>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</si>
  <si>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</si>
  <si>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</si>
  <si>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</si>
  <si>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</si>
  <si>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</si>
  <si>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</si>
  <si>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</si>
  <si>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</si>
  <si>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</si>
  <si>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</si>
  <si>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</si>
  <si>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</si>
  <si>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</si>
  <si>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</si>
  <si>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</si>
  <si>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</si>
  <si>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</si>
  <si>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</si>
  <si>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</si>
  <si>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</si>
  <si>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</si>
  <si>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</si>
  <si>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</si>
  <si>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</si>
  <si>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</si>
  <si>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</si>
  <si>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</si>
  <si>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</si>
  <si>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</si>
  <si>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</si>
  <si>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</si>
  <si>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</si>
  <si>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</si>
  <si>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</si>
  <si>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</si>
  <si>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</si>
  <si>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</si>
  <si>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</si>
  <si>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</si>
  <si>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</si>
  <si>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</si>
  <si>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</si>
  <si>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</si>
  <si>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</si>
  <si>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</si>
  <si>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</si>
  <si>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</si>
  <si>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</si>
  <si>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</si>
  <si>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</si>
  <si>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</si>
  <si>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</si>
  <si>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</si>
  <si>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</si>
  <si>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</si>
  <si>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</si>
  <si>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</si>
  <si>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</si>
  <si>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</si>
  <si>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</si>
  <si>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</si>
  <si>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</si>
  <si>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</si>
  <si>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</si>
  <si>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</si>
  <si>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</si>
  <si>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</si>
  <si>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</si>
  <si>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</si>
  <si>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</si>
  <si>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</si>
  <si>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</si>
  <si>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</si>
  <si>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</si>
  <si>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</si>
  <si>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</si>
  <si>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</si>
  <si>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</si>
  <si>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</si>
  <si>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</si>
  <si>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</si>
  <si>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</si>
  <si>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</si>
  <si>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</si>
  <si>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</si>
  <si>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</si>
  <si>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</si>
  <si>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</si>
  <si>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</si>
  <si>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</si>
  <si>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</si>
  <si>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</si>
  <si>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</si>
  <si>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</si>
  <si>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</si>
  <si>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</si>
  <si>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</si>
  <si>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</si>
  <si>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</si>
  <si>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</si>
  <si>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</si>
  <si>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</si>
  <si>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</si>
  <si>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</si>
  <si>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</si>
  <si>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</si>
  <si>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</si>
  <si>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</si>
  <si>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</si>
  <si>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</si>
  <si>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</si>
  <si>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</si>
  <si>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</si>
  <si>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</si>
  <si>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</si>
  <si>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</si>
  <si>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</si>
  <si>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</si>
  <si>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</si>
  <si>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</si>
  <si>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</si>
  <si>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</si>
  <si>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</si>
  <si>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</si>
  <si>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</si>
  <si>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</si>
  <si>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</si>
  <si>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</si>
  <si>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</si>
  <si>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</si>
  <si>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</si>
  <si>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</si>
  <si>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</si>
  <si>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</si>
  <si>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</si>
  <si>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</si>
  <si>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</si>
  <si>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</si>
  <si>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</si>
  <si>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</si>
  <si>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</si>
  <si>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</si>
  <si>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</si>
  <si>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</si>
  <si>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</si>
  <si>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</si>
  <si>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</si>
  <si>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</si>
  <si>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</si>
  <si>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</si>
  <si>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</si>
  <si>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</si>
  <si>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</si>
  <si>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</si>
  <si>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</si>
  <si>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</si>
  <si>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</si>
  <si>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</si>
  <si>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</si>
  <si>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</si>
  <si>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</si>
  <si>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</si>
  <si>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</si>
  <si>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</si>
  <si>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</si>
  <si>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</si>
  <si>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</si>
  <si>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</si>
  <si>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</si>
  <si>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</si>
  <si>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</si>
  <si>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</si>
  <si>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</si>
  <si>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</si>
  <si>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</si>
  <si>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</si>
  <si>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</si>
  <si>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</si>
  <si>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</si>
  <si>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</si>
  <si>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</si>
  <si>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</si>
  <si>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</si>
  <si>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</si>
  <si>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</si>
  <si>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</si>
  <si>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</si>
  <si>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</si>
  <si>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</si>
  <si>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</si>
  <si>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</si>
  <si>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</si>
  <si>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</si>
  <si>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</si>
  <si>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</si>
  <si>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</si>
  <si>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</si>
  <si>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</si>
  <si>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</si>
  <si>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</si>
  <si>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</si>
  <si>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</si>
  <si>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</si>
  <si>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</si>
  <si>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</si>
  <si>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</si>
  <si>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</si>
  <si>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</si>
  <si>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</si>
  <si>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</si>
  <si>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</si>
  <si>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</si>
  <si>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</si>
  <si>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</si>
  <si>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</si>
  <si>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</si>
  <si>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</si>
  <si>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</si>
  <si>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</si>
  <si>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</si>
  <si>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</si>
  <si>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</si>
  <si>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</si>
  <si>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</si>
  <si>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</si>
  <si>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</si>
  <si>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</si>
  <si>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</si>
  <si>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</si>
  <si>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</si>
  <si>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</si>
  <si>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</si>
  <si>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</si>
  <si>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</si>
  <si>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</si>
  <si>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</si>
  <si>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</si>
  <si>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</si>
  <si>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</si>
  <si>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</si>
  <si>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</si>
  <si>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</si>
  <si>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</si>
  <si>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</si>
  <si>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</si>
  <si>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</si>
  <si>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</si>
  <si>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</si>
  <si>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</si>
  <si>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</si>
  <si>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</si>
  <si>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</si>
  <si>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</si>
  <si>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</si>
  <si>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</si>
  <si>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</si>
  <si>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</si>
  <si>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</si>
  <si>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</si>
  <si>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</si>
  <si>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</si>
  <si>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</si>
  <si>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</si>
  <si>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</si>
  <si>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</si>
  <si>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</si>
  <si>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</si>
  <si>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</si>
  <si>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</si>
  <si>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</si>
  <si>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</si>
  <si>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</si>
  <si>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</si>
  <si>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</si>
  <si>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</si>
  <si>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</si>
  <si>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</si>
  <si>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</si>
  <si>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</si>
  <si>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</si>
  <si>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</si>
  <si>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</si>
  <si>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</si>
  <si>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</si>
  <si>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</si>
  <si>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</si>
  <si>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</si>
  <si>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</si>
  <si>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</si>
  <si>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</si>
  <si>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</si>
  <si>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</si>
  <si>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</si>
  <si>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</si>
  <si>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</si>
  <si>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</si>
  <si>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</si>
  <si>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</si>
  <si>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</si>
  <si>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</si>
  <si>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</si>
  <si>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</si>
  <si>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</si>
  <si>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</si>
  <si>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</si>
  <si>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</si>
  <si>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</si>
  <si>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</si>
  <si>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</si>
  <si>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</si>
  <si>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</si>
  <si>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</si>
  <si>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</si>
  <si>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</si>
  <si>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</si>
  <si>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</si>
  <si>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</si>
  <si>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</si>
  <si>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</si>
  <si>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</si>
  <si>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</si>
  <si>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</si>
  <si>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</si>
  <si>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</si>
  <si>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</si>
  <si>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</si>
  <si>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</si>
  <si>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</si>
  <si>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</si>
  <si>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</si>
  <si>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</si>
  <si>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</si>
  <si>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</si>
  <si>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</si>
  <si>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</si>
  <si>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</si>
  <si>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</si>
  <si>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</si>
  <si>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</si>
  <si>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</si>
  <si>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</si>
  <si>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</si>
  <si>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</si>
  <si>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</si>
  <si>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</si>
  <si>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</si>
  <si>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</si>
  <si>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</si>
  <si>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</si>
  <si>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</si>
  <si>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</si>
  <si>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</si>
  <si>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</si>
  <si>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</si>
  <si>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</si>
  <si>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</si>
  <si>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</si>
  <si>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</si>
  <si>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</si>
  <si>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</si>
  <si>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</si>
  <si>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</si>
  <si>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</si>
  <si>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</si>
  <si>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</si>
  <si>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</si>
  <si>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</si>
  <si>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</si>
  <si>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</si>
  <si>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</si>
  <si>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</si>
  <si>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</si>
  <si>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</si>
  <si>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</si>
  <si>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</si>
  <si>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</si>
  <si>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</si>
  <si>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</si>
  <si>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</si>
  <si>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</si>
  <si>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</si>
  <si>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</si>
  <si>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</si>
  <si>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</si>
  <si>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</si>
  <si>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</si>
  <si>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</si>
  <si>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</si>
  <si>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</si>
  <si>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</si>
  <si>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</si>
  <si>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</si>
  <si>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</si>
  <si>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</si>
  <si>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</si>
  <si>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</si>
  <si>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</si>
  <si>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</si>
  <si>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</si>
  <si>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</si>
  <si>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</si>
  <si>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</si>
  <si>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</si>
  <si>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</si>
  <si>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</si>
  <si>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</si>
  <si>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</si>
  <si>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</si>
  <si>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</si>
  <si>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</si>
  <si>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</si>
  <si>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</si>
  <si>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</si>
  <si>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</si>
  <si>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</si>
  <si>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</si>
  <si>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</si>
  <si>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</si>
  <si>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</si>
  <si>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</si>
  <si>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</si>
  <si>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</si>
  <si>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</si>
  <si>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</si>
  <si>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</si>
  <si>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</si>
  <si>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</si>
  <si>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</si>
  <si>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</si>
  <si>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</si>
  <si>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</si>
  <si>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</si>
  <si>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</si>
  <si>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</si>
  <si>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</si>
  <si>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</si>
  <si>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</si>
  <si>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</si>
  <si>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</si>
  <si>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</si>
  <si>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</si>
  <si>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</si>
  <si>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</si>
  <si>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</si>
  <si>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</si>
  <si>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</si>
  <si>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</si>
  <si>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</si>
  <si>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</si>
  <si>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</si>
  <si>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</si>
  <si>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</si>
  <si>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</si>
  <si>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</si>
  <si>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</si>
  <si>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</si>
  <si>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</si>
  <si>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</si>
  <si>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</si>
  <si>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</si>
  <si>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</si>
  <si>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</si>
  <si>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</si>
  <si>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</si>
  <si>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</si>
  <si>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</si>
  <si>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</si>
  <si>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</si>
  <si>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</si>
  <si>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</si>
  <si>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</si>
  <si>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</si>
  <si>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</si>
  <si>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</si>
  <si>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</si>
  <si>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</si>
  <si>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</si>
  <si>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</si>
  <si>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</si>
  <si>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</si>
  <si>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</si>
  <si>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</si>
  <si>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</si>
  <si>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</si>
  <si>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</si>
  <si>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</si>
  <si>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</si>
  <si>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</si>
  <si>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</si>
  <si>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</si>
  <si>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</si>
  <si>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</si>
  <si>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</si>
  <si>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</si>
  <si>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</si>
  <si>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</si>
  <si>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</si>
  <si>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</si>
  <si>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</si>
  <si>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</si>
  <si>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</si>
  <si>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</si>
  <si>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</si>
  <si>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</si>
  <si>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</si>
  <si>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</si>
  <si>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</si>
  <si>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</si>
  <si>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</si>
  <si>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</si>
  <si>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</si>
  <si>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</si>
  <si>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</si>
  <si>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</si>
  <si>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</si>
  <si>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</si>
  <si>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</si>
  <si>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</si>
  <si>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</si>
  <si>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</si>
  <si>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</si>
  <si>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</si>
  <si>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</si>
  <si>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</si>
  <si>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</si>
  <si>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</si>
  <si>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</si>
  <si>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</si>
  <si>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</si>
  <si>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</si>
  <si>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</si>
  <si>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</si>
  <si>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</si>
  <si>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</si>
  <si>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</si>
  <si>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</si>
  <si>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</si>
  <si>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</si>
  <si>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</si>
  <si>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</si>
  <si>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</si>
  <si>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</si>
  <si>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</si>
  <si>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</si>
  <si>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</si>
  <si>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</si>
  <si>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</si>
  <si>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</si>
  <si>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</si>
  <si>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</si>
  <si>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</si>
  <si>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</si>
  <si>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</si>
  <si>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</si>
  <si>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</si>
  <si>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</si>
  <si>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</si>
  <si>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</si>
  <si>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</si>
  <si>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</si>
  <si>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</si>
  <si>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</si>
  <si>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</si>
  <si>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</si>
  <si>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</si>
  <si>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</si>
  <si>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</si>
  <si>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</si>
  <si>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</si>
  <si>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</si>
  <si>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</si>
  <si>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</si>
  <si>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</si>
  <si>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</si>
  <si>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</si>
  <si>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</si>
  <si>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</si>
  <si>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</si>
  <si>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</si>
  <si>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</si>
  <si>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</si>
  <si>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</si>
  <si>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</si>
  <si>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</si>
  <si>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</si>
  <si>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</si>
  <si>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</si>
  <si>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</si>
  <si>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</si>
  <si>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</si>
  <si>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</si>
  <si>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</si>
  <si>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</si>
  <si>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</si>
  <si>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</si>
  <si>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</si>
  <si>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</si>
  <si>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</si>
  <si>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</si>
  <si>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</si>
  <si>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</si>
  <si>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</si>
  <si>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</si>
  <si>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</si>
  <si>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</si>
  <si>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</si>
  <si>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</si>
  <si>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</si>
  <si>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</si>
  <si>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</si>
  <si>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</si>
  <si>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</si>
  <si>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</si>
  <si>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</si>
  <si>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</si>
  <si>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</si>
  <si>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</si>
  <si>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</si>
  <si>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</si>
  <si>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</si>
  <si>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</si>
  <si>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</si>
  <si>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</si>
  <si>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</si>
  <si>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</si>
  <si>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</si>
  <si>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</si>
  <si>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</si>
  <si>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</si>
  <si>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</si>
  <si>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</si>
  <si>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</si>
  <si>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</si>
  <si>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</si>
  <si>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</si>
  <si>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</si>
  <si>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</si>
  <si>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</si>
  <si>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</si>
  <si>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</si>
  <si>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</si>
  <si>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</si>
  <si>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</si>
  <si>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</si>
  <si>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</si>
  <si>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</si>
  <si>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</si>
  <si>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</si>
  <si>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</si>
  <si>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</si>
  <si>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</si>
  <si>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</si>
  <si>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</si>
  <si>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</si>
  <si>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</si>
  <si>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</si>
  <si>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</si>
  <si>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</si>
  <si>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</si>
  <si>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</si>
  <si>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</si>
  <si>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</si>
  <si>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</si>
  <si>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</si>
  <si>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</si>
  <si>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</si>
  <si>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</si>
  <si>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</si>
  <si>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</si>
  <si>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</si>
  <si>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</si>
  <si>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</si>
  <si>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</si>
  <si>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</si>
  <si>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</si>
  <si>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</si>
  <si>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</si>
  <si>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</si>
  <si>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</si>
  <si>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</si>
  <si>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</si>
  <si>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</si>
  <si>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</si>
  <si>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</si>
  <si>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</si>
  <si>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</si>
  <si>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</si>
  <si>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</si>
  <si>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</si>
  <si>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</si>
  <si>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</si>
  <si>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</si>
  <si>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</si>
  <si>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</si>
  <si>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</si>
  <si>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</si>
  <si>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</si>
  <si>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</si>
  <si>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</si>
  <si>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</si>
  <si>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</si>
  <si>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</si>
  <si>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</si>
  <si>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</si>
  <si>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</si>
  <si>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</si>
  <si>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</si>
  <si>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</si>
  <si>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</si>
  <si>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</si>
  <si>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</si>
  <si>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</si>
  <si>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</si>
  <si>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</si>
  <si>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</si>
  <si>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</si>
  <si>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</si>
  <si>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</si>
  <si>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</si>
  <si>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</si>
  <si>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</si>
  <si>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</si>
  <si>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</si>
  <si>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</si>
  <si>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</si>
  <si>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</si>
  <si>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</si>
  <si>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</si>
  <si>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</si>
  <si>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</si>
  <si>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</si>
  <si>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</si>
  <si>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</si>
  <si>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</si>
  <si>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</si>
  <si>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</si>
  <si>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</si>
  <si>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</si>
  <si>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</si>
  <si>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</si>
  <si>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</si>
  <si>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</si>
  <si>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</si>
  <si>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</si>
  <si>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</si>
  <si>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</si>
  <si>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</si>
  <si>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</si>
  <si>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</si>
  <si>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</si>
  <si>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</si>
  <si>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</si>
  <si>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</si>
  <si>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</si>
  <si>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</si>
  <si>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</si>
  <si>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</si>
  <si>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</si>
  <si>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</si>
  <si>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</si>
  <si>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</si>
  <si>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</si>
  <si>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</si>
  <si>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</si>
  <si>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</si>
  <si>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</si>
  <si>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</si>
  <si>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</si>
  <si>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</si>
  <si>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</si>
  <si>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</si>
  <si>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</si>
  <si>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</si>
  <si>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</si>
  <si>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</si>
  <si>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</si>
  <si>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</si>
  <si>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</si>
  <si>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</si>
  <si>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</si>
  <si>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</si>
  <si>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</si>
  <si>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</si>
  <si>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</si>
  <si>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</si>
  <si>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</si>
  <si>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</si>
  <si>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</si>
  <si>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</si>
  <si>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</si>
  <si>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</si>
  <si>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</si>
  <si>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</si>
  <si>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</si>
  <si>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</si>
  <si>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</si>
  <si>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</si>
  <si>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</si>
  <si>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</si>
  <si>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</si>
  <si>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</si>
  <si>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</si>
  <si>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</si>
  <si>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</si>
  <si>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</si>
  <si>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</si>
  <si>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</si>
  <si>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</si>
  <si>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</si>
  <si>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</si>
  <si>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</si>
  <si>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</si>
  <si>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</si>
  <si>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</si>
  <si>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</si>
  <si>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</si>
  <si>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</si>
  <si>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</si>
  <si>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</si>
  <si>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</si>
  <si>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</si>
  <si>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</si>
  <si>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</si>
  <si>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</si>
  <si>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</si>
  <si>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</si>
  <si>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</si>
  <si>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</si>
  <si>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</si>
  <si>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</si>
  <si>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</si>
  <si>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</si>
  <si>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</si>
  <si>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</si>
  <si>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</si>
  <si>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</si>
  <si>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</si>
  <si>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</si>
  <si>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</si>
  <si>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</si>
  <si>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</si>
  <si>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</si>
  <si>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</si>
  <si>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</si>
  <si>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</si>
  <si>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</si>
  <si>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</si>
  <si>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</si>
  <si>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</si>
  <si>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</si>
  <si>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</si>
  <si>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</si>
  <si>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</si>
  <si>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</si>
  <si>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</si>
  <si>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</si>
  <si>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</si>
  <si>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</si>
  <si>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</si>
  <si>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</si>
  <si>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</si>
  <si>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</si>
  <si>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</si>
  <si>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</si>
  <si>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</si>
  <si>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</si>
  <si>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</si>
  <si>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</si>
  <si>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</si>
  <si>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</si>
  <si>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</si>
  <si>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</si>
  <si>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</si>
  <si>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</si>
  <si>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</si>
  <si>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</si>
  <si>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</si>
  <si>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</si>
  <si>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</si>
  <si>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</si>
  <si>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</si>
  <si>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</si>
  <si>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</si>
  <si>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</si>
  <si>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</si>
  <si>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</si>
  <si>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</si>
  <si>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</si>
  <si>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</si>
  <si>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</si>
  <si>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</si>
  <si>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</si>
  <si>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</si>
  <si>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</si>
  <si>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</si>
  <si>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</si>
  <si>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</si>
  <si>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</si>
  <si>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</si>
  <si>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</si>
  <si>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</si>
  <si>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</si>
  <si>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</si>
  <si>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</si>
  <si>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</si>
  <si>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</si>
  <si>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</si>
  <si>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</si>
  <si>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</si>
  <si>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</si>
  <si>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</si>
  <si>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</si>
  <si>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</si>
  <si>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</si>
  <si>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</si>
  <si>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</si>
  <si>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</si>
  <si>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</si>
  <si>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</si>
  <si>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</si>
  <si>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</si>
  <si>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</si>
  <si>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</si>
  <si>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</si>
  <si>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</si>
  <si>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</si>
  <si>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</si>
  <si>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</si>
  <si>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</si>
  <si>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</si>
  <si>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</si>
  <si>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</si>
  <si>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</si>
  <si>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</si>
  <si>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</si>
  <si>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</si>
  <si>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</si>
  <si>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</si>
  <si>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</si>
  <si>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</si>
  <si>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</si>
  <si>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</si>
  <si>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</si>
  <si>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</si>
  <si>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</si>
  <si>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</si>
  <si>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</si>
  <si>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</si>
  <si>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</si>
  <si>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</si>
  <si>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</si>
  <si>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</si>
  <si>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</si>
  <si>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</si>
  <si>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</si>
  <si>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</si>
  <si>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</si>
  <si>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</si>
  <si>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</si>
  <si>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</si>
  <si>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</si>
  <si>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</si>
  <si>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</si>
  <si>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</si>
  <si>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</si>
  <si>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</si>
  <si>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</si>
  <si>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</si>
  <si>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</si>
  <si>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</si>
  <si>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</si>
  <si>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</si>
  <si>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</si>
  <si>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</si>
  <si>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</si>
  <si>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</si>
  <si>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</si>
  <si>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</si>
  <si>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</si>
  <si>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</si>
  <si>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</si>
  <si>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</si>
  <si>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</si>
  <si>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</si>
  <si>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</si>
  <si>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</si>
  <si>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</si>
  <si>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</si>
  <si>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</si>
  <si>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</si>
  <si>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</si>
  <si>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</si>
  <si>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</si>
  <si>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</si>
  <si>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</si>
  <si>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</si>
  <si>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</si>
  <si>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</si>
  <si>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</si>
  <si>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</si>
  <si>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</si>
  <si>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</si>
  <si>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</si>
  <si>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</si>
  <si>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</si>
  <si>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</si>
  <si>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</si>
  <si>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</si>
  <si>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</si>
  <si>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</si>
  <si>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</si>
  <si>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</si>
  <si>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</si>
  <si>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</si>
  <si>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</si>
  <si>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</si>
  <si>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</si>
  <si>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</si>
  <si>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</si>
  <si>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</si>
  <si>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</si>
  <si>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</si>
  <si>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</si>
  <si>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</si>
  <si>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</si>
  <si>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</si>
  <si>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</si>
  <si>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</si>
  <si>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</si>
  <si>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</si>
  <si>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</si>
  <si>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</si>
  <si>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</si>
  <si>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</si>
  <si>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</si>
  <si>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</si>
  <si>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</si>
  <si>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</si>
  <si>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</si>
  <si>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</si>
  <si>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</si>
  <si>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</si>
  <si>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</si>
  <si>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</si>
  <si>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</si>
  <si>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</si>
  <si>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</si>
  <si>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</si>
  <si>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</si>
  <si>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</si>
  <si>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</si>
  <si>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</si>
  <si>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</si>
  <si>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</si>
  <si>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</si>
  <si>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</si>
  <si>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</si>
  <si>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</si>
  <si>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</si>
  <si>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</si>
  <si>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</si>
  <si>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</si>
  <si>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</si>
  <si>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</si>
  <si>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</si>
  <si>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</si>
  <si>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</si>
  <si>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</si>
  <si>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</si>
  <si>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</si>
  <si>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</si>
  <si>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</si>
  <si>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</si>
  <si>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</si>
  <si>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</si>
  <si>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</si>
  <si>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</si>
  <si>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</si>
  <si>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</si>
  <si>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</si>
  <si>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</si>
  <si>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</si>
  <si>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</si>
  <si>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</si>
  <si>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</si>
  <si>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</si>
  <si>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</si>
  <si>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</si>
  <si>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</si>
  <si>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</si>
  <si>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</si>
  <si>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</si>
  <si>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</si>
  <si>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</si>
  <si>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</si>
  <si>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</si>
  <si>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</si>
  <si>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</si>
  <si>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</si>
  <si>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</si>
  <si>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</si>
  <si>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</si>
  <si>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</si>
  <si>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</si>
  <si>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</si>
  <si>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</si>
  <si>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</si>
  <si>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</si>
  <si>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</si>
  <si>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</si>
  <si>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</si>
  <si>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</si>
  <si>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</si>
  <si>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</si>
  <si>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</si>
  <si>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</si>
  <si>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</si>
  <si>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</si>
  <si>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</si>
  <si>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</si>
  <si>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</si>
  <si>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</si>
  <si>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</si>
  <si>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</si>
  <si>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</si>
  <si>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</si>
  <si>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</si>
  <si>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</si>
  <si>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</si>
  <si>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</si>
  <si>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</si>
  <si>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</si>
  <si>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</si>
  <si>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</si>
  <si>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</si>
  <si>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</si>
  <si>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</si>
  <si>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</si>
  <si>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</si>
  <si>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</si>
  <si>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</si>
  <si>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</si>
  <si>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</si>
  <si>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</si>
  <si>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</si>
  <si>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</si>
  <si>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</si>
  <si>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</si>
  <si>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</si>
  <si>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</si>
  <si>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</si>
  <si>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</si>
  <si>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</si>
  <si>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</si>
  <si>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</si>
  <si>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</si>
  <si>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</si>
  <si>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</si>
  <si>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</si>
  <si>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</si>
  <si>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</si>
  <si>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</si>
  <si>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</si>
  <si>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</si>
  <si>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</si>
  <si>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</si>
  <si>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</si>
  <si>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</si>
  <si>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</si>
  <si>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</si>
  <si>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</si>
  <si>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</si>
  <si>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</si>
  <si>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</si>
  <si>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</si>
  <si>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</si>
  <si>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</si>
  <si>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</si>
  <si>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</si>
  <si>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</si>
  <si>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</si>
  <si>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</si>
  <si>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</si>
  <si>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</si>
  <si>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</si>
  <si>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</si>
  <si>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</si>
  <si>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</si>
  <si>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</si>
  <si>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</si>
  <si>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</si>
  <si>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</si>
  <si>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</si>
  <si>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</si>
  <si>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</si>
  <si>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</si>
  <si>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</si>
  <si>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</si>
  <si>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</si>
  <si>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</si>
  <si>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</si>
  <si>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</si>
  <si>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</si>
  <si>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</si>
  <si>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</si>
  <si>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</si>
  <si>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</si>
  <si>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</si>
  <si>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</si>
  <si>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</si>
  <si>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</si>
  <si>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</si>
  <si>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</si>
  <si>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</si>
  <si>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</si>
  <si>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</si>
  <si>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</si>
  <si>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</si>
  <si>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</si>
  <si>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</si>
  <si>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</si>
  <si>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</si>
  <si>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</si>
  <si>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</si>
  <si>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</si>
  <si>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</si>
  <si>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</si>
  <si>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</si>
  <si>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</si>
  <si>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</si>
  <si>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</si>
  <si>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</si>
  <si>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</si>
  <si>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</si>
  <si>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</si>
  <si>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</si>
  <si>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</si>
  <si>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</si>
  <si>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</si>
  <si>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</si>
  <si>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</si>
  <si>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</si>
  <si>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</si>
  <si>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</si>
  <si>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</si>
  <si>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</si>
  <si>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</si>
  <si>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</si>
  <si>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</si>
  <si>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</si>
  <si>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</si>
  <si>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</si>
  <si>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</si>
  <si>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</si>
  <si>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</si>
  <si>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</si>
  <si>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</si>
  <si>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</si>
  <si>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</si>
  <si>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</si>
  <si>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</si>
  <si>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</si>
  <si>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</si>
  <si>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</si>
  <si>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</si>
  <si>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</si>
  <si>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</si>
  <si>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</si>
  <si>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</si>
  <si>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</si>
  <si>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</si>
  <si>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</si>
  <si>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</si>
  <si>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</si>
  <si>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</si>
  <si>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</si>
  <si>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</si>
  <si>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</si>
  <si>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</si>
  <si>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</si>
  <si>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</si>
  <si>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</si>
  <si>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</si>
  <si>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</si>
  <si>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</si>
  <si>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</si>
  <si>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</si>
  <si>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</si>
  <si>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</si>
  <si>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</si>
  <si>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</si>
  <si>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</si>
  <si>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</si>
  <si>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</si>
  <si>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</si>
  <si>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</si>
  <si>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</si>
  <si>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</si>
  <si>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</si>
  <si>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</si>
  <si>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</si>
  <si>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</si>
  <si>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</si>
  <si>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</si>
  <si>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</si>
  <si>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</si>
  <si>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</si>
  <si>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</si>
  <si>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</si>
  <si>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</si>
  <si>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</si>
  <si>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</si>
  <si>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</si>
  <si>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</si>
  <si>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</si>
  <si>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</si>
  <si>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</si>
  <si>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</si>
  <si>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</si>
  <si>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</si>
  <si>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</si>
  <si>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</si>
  <si>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</si>
  <si>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</si>
  <si>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</si>
  <si>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</si>
  <si>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</si>
  <si>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</si>
  <si>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</si>
  <si>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</si>
  <si>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</si>
  <si>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</si>
  <si>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</si>
  <si>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</si>
  <si>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</si>
  <si>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</si>
  <si>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</si>
  <si>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</si>
  <si>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</si>
  <si>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</si>
  <si>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</si>
  <si>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</si>
  <si>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</si>
  <si>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</si>
  <si>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</si>
  <si>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</si>
  <si>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</si>
  <si>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</si>
  <si>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</si>
  <si>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</si>
  <si>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</si>
  <si>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</si>
  <si>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</si>
  <si>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</si>
  <si>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</si>
  <si>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</si>
  <si>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</si>
  <si>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</si>
  <si>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</si>
  <si>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</si>
  <si>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</si>
  <si>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</si>
  <si>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</si>
  <si>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</si>
  <si>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</si>
  <si>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</si>
  <si>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</si>
  <si>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</si>
  <si>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</si>
  <si>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</si>
  <si>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</si>
  <si>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</si>
  <si>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</si>
  <si>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</si>
  <si>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</si>
  <si>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</si>
  <si>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</si>
  <si>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</si>
  <si>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</si>
  <si>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</si>
  <si>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</si>
  <si>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</si>
  <si>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</si>
  <si>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</si>
  <si>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</si>
  <si>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</si>
  <si>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</si>
  <si>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</si>
  <si>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</si>
  <si>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</si>
  <si>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</si>
  <si>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</si>
  <si>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</si>
  <si>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</si>
  <si>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</si>
  <si>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</si>
  <si>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</si>
  <si>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</si>
  <si>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</si>
  <si>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</si>
  <si>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</si>
  <si>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</si>
  <si>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</si>
  <si>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</si>
  <si>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</si>
  <si>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</si>
  <si>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</si>
  <si>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</si>
  <si>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</si>
  <si>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</si>
  <si>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</si>
  <si>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</si>
  <si>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</si>
  <si>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</si>
  <si>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</si>
  <si>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</si>
  <si>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</si>
  <si>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</si>
  <si>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</si>
  <si>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</si>
  <si>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</si>
  <si>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</si>
  <si>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</si>
  <si>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</si>
  <si>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</si>
  <si>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</si>
  <si>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</si>
  <si>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</si>
  <si>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</si>
  <si>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</si>
  <si>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</si>
  <si>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</si>
  <si>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</si>
  <si>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</si>
  <si>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</si>
  <si>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</si>
  <si>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</si>
  <si>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</si>
  <si>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</si>
  <si>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</si>
  <si>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</si>
  <si>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</si>
  <si>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</si>
  <si>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</si>
  <si>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</si>
  <si>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</si>
  <si>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</si>
  <si>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</si>
  <si>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</si>
  <si>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</si>
  <si>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</si>
  <si>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</si>
  <si>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</si>
  <si>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</si>
  <si>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</si>
  <si>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</si>
  <si>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</si>
  <si>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</si>
  <si>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</si>
  <si>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</si>
  <si>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</si>
  <si>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</si>
  <si>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</si>
  <si>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</si>
  <si>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</si>
  <si>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</si>
  <si>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</si>
  <si>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</si>
  <si>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</si>
  <si>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</si>
  <si>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</si>
  <si>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</si>
  <si>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</si>
  <si>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</si>
  <si>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</si>
  <si>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</si>
  <si>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</si>
  <si>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</si>
  <si>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</si>
  <si>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</si>
  <si>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</si>
  <si>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</si>
  <si>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</si>
  <si>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</si>
  <si>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</si>
  <si>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</si>
  <si>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</si>
  <si>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</si>
  <si>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</si>
  <si>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</si>
  <si>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</si>
  <si>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</si>
  <si>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</si>
  <si>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</si>
  <si>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</si>
  <si>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</si>
  <si>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</si>
  <si>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</si>
  <si>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</si>
  <si>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</si>
  <si>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</si>
  <si>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</si>
  <si>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</si>
  <si>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</si>
  <si>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</si>
  <si>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</si>
  <si>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</si>
  <si>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</si>
  <si>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</si>
  <si>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</si>
  <si>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</si>
  <si>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</si>
  <si>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</si>
  <si>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</si>
  <si>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</si>
  <si>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</si>
  <si>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</si>
  <si>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</si>
  <si>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</si>
  <si>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</si>
  <si>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</si>
  <si>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</si>
  <si>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</si>
  <si>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</si>
  <si>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</si>
  <si>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</si>
  <si>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</si>
  <si>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</si>
  <si>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</si>
  <si>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</si>
  <si>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</si>
  <si>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</si>
  <si>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</si>
  <si>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</si>
  <si>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</si>
  <si>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</si>
  <si>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</si>
  <si>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</si>
  <si>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</si>
  <si>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</si>
  <si>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</si>
  <si>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</si>
  <si>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</si>
  <si>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</si>
  <si>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</si>
  <si>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</si>
  <si>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</si>
  <si>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</si>
  <si>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</si>
  <si>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</si>
  <si>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</si>
  <si>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</si>
  <si>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</si>
  <si>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</si>
  <si>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</si>
  <si>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</si>
  <si>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</si>
  <si>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</si>
  <si>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</si>
  <si>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</si>
  <si>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</si>
  <si>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</si>
  <si>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</si>
  <si>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</si>
  <si>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</si>
  <si>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</si>
  <si>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</si>
  <si>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</si>
  <si>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</si>
  <si>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</si>
  <si>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</si>
  <si>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</si>
  <si>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</si>
  <si>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</si>
  <si>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</si>
  <si>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</si>
  <si>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</si>
  <si>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</si>
  <si>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</si>
  <si>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</si>
  <si>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</si>
  <si>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</si>
  <si>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</si>
  <si>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</si>
  <si>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</si>
  <si>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</si>
  <si>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</si>
  <si>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</si>
  <si>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</si>
  <si>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</si>
  <si>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</si>
  <si>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</si>
  <si>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</si>
  <si>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</si>
  <si>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</si>
  <si>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</si>
  <si>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</si>
  <si>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</si>
  <si>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</si>
  <si>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</si>
  <si>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</si>
  <si>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</si>
  <si>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</si>
  <si>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</si>
  <si>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</si>
  <si>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</si>
  <si>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</si>
  <si>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</si>
  <si>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</si>
  <si>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</si>
  <si>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</si>
  <si>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</si>
  <si>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</si>
  <si>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</si>
  <si>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</si>
  <si>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</si>
  <si>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</si>
  <si>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</si>
  <si>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</si>
  <si>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</si>
  <si>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</si>
  <si>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</si>
  <si>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</si>
  <si>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</si>
  <si>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</si>
  <si>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</si>
  <si>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</si>
  <si>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</si>
  <si>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</si>
  <si>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</si>
  <si>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</si>
  <si>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</si>
  <si>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</si>
  <si>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</si>
  <si>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</si>
  <si>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</si>
  <si>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</si>
  <si>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</si>
  <si>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</si>
  <si>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</si>
  <si>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</si>
  <si>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</si>
  <si>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</si>
  <si>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</si>
  <si>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</si>
  <si>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</si>
  <si>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</si>
  <si>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</si>
  <si>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</si>
  <si>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</si>
  <si>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</si>
  <si>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</si>
  <si>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</si>
  <si>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</si>
  <si>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</si>
  <si>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</si>
  <si>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</si>
  <si>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</si>
  <si>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</si>
  <si>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</si>
  <si>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</si>
  <si>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</si>
  <si>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</si>
  <si>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</si>
  <si>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</si>
  <si>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</si>
  <si>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</si>
  <si>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</si>
  <si>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</si>
  <si>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</si>
  <si>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</si>
  <si>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</si>
  <si>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</si>
  <si>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</si>
  <si>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</si>
  <si>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</si>
  <si>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</si>
  <si>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</si>
  <si>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</si>
  <si>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</si>
  <si>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</si>
  <si>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</si>
  <si>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</si>
  <si>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</si>
  <si>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</si>
  <si>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</si>
  <si>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</si>
  <si>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</si>
  <si>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</si>
  <si>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</si>
  <si>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</si>
  <si>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</si>
  <si>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</si>
  <si>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</si>
  <si>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</si>
  <si>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</si>
  <si>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</si>
  <si>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</si>
  <si>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</si>
  <si>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</si>
  <si>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</si>
  <si>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</si>
  <si>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</si>
  <si>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</si>
  <si>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</si>
  <si>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</si>
  <si>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</si>
  <si>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</si>
  <si>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</si>
  <si>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</si>
  <si>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</si>
  <si>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</si>
  <si>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</si>
  <si>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</si>
  <si>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</si>
  <si>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</si>
  <si>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</si>
  <si>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</si>
  <si>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</si>
  <si>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</si>
  <si>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</si>
  <si>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</si>
  <si>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</si>
  <si>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</si>
  <si>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</si>
  <si>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</si>
  <si>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</si>
  <si>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</si>
  <si>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</si>
  <si>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</si>
  <si>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</si>
  <si>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</si>
  <si>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</si>
  <si>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</si>
  <si>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</si>
  <si>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</si>
  <si>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</si>
  <si>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</si>
  <si>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</si>
  <si>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</si>
  <si>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</si>
  <si>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</si>
  <si>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</si>
  <si>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</si>
  <si>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</si>
  <si>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</si>
  <si>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</si>
  <si>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</si>
  <si>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</si>
  <si>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</si>
  <si>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</si>
  <si>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</si>
  <si>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</si>
  <si>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</si>
  <si>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</si>
  <si>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</si>
  <si>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</si>
  <si>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</si>
  <si>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</si>
  <si>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</si>
  <si>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</si>
  <si>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</si>
  <si>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</si>
  <si>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</si>
  <si>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</si>
  <si>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</si>
  <si>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</si>
  <si>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</si>
  <si>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</si>
  <si>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</si>
  <si>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</si>
  <si>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</si>
  <si>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</si>
  <si>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</si>
  <si>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</si>
  <si>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</si>
  <si>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</si>
  <si>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</si>
  <si>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</si>
  <si>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</si>
  <si>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</si>
  <si>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</si>
  <si>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</si>
  <si>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</si>
  <si>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</si>
  <si>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</si>
  <si>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</si>
  <si>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</si>
  <si>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</si>
  <si>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</si>
  <si>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</si>
  <si>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</si>
  <si>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</si>
  <si>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</si>
  <si>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</si>
  <si>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</si>
  <si>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</si>
  <si>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</si>
  <si>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</si>
  <si>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</si>
  <si>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</si>
  <si>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</si>
  <si>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</si>
  <si>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</si>
  <si>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</si>
  <si>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</si>
  <si>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</si>
  <si>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</si>
  <si>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</si>
  <si>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</si>
  <si>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</si>
  <si>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</si>
  <si>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</si>
  <si>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</si>
  <si>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</si>
  <si>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</si>
  <si>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</si>
  <si>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</si>
  <si>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</si>
  <si>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</si>
  <si>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</si>
  <si>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</si>
  <si>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</si>
  <si>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</si>
  <si>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</si>
  <si>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</si>
  <si>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</si>
  <si>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</si>
  <si>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</si>
  <si>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</si>
  <si>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</si>
  <si>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</si>
  <si>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</si>
  <si>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</si>
  <si>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</si>
  <si>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</si>
  <si>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</si>
  <si>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</si>
  <si>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</si>
  <si>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</si>
  <si>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</si>
  <si>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</si>
  <si>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</si>
  <si>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</si>
  <si>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</si>
  <si>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</si>
  <si>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</si>
  <si>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</si>
  <si>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</si>
  <si>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</si>
  <si>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</si>
  <si>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</si>
  <si>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</si>
  <si>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</si>
  <si>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</si>
  <si>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</si>
  <si>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</si>
  <si>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</si>
  <si>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</si>
  <si>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</si>
  <si>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</si>
  <si>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</si>
  <si>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</si>
  <si>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</si>
  <si>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</si>
  <si>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</si>
  <si>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</si>
  <si>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</si>
  <si>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</si>
  <si>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</si>
  <si>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</si>
  <si>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</si>
  <si>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</si>
  <si>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</si>
  <si>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</si>
  <si>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</si>
  <si>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</si>
  <si>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</si>
  <si>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</si>
  <si>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</si>
  <si>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</si>
  <si>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</si>
  <si>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</si>
  <si>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</si>
  <si>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</si>
  <si>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</si>
  <si>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</si>
  <si>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</si>
  <si>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</si>
  <si>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</si>
  <si>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</si>
  <si>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</si>
  <si>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</si>
  <si>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</si>
  <si>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</si>
  <si>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</si>
  <si>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</si>
  <si>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</si>
  <si>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</si>
  <si>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</si>
  <si>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</si>
  <si>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</si>
  <si>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</si>
  <si>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</si>
  <si>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</si>
  <si>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</si>
  <si>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</si>
  <si>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</si>
  <si>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</si>
  <si>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</si>
  <si>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</si>
  <si>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</si>
  <si>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</si>
  <si>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</si>
  <si>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</si>
  <si>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</si>
  <si>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</si>
  <si>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</si>
  <si>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</si>
  <si>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</si>
  <si>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</si>
  <si>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</si>
  <si>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</si>
  <si>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</si>
  <si>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</si>
  <si>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</si>
  <si>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</si>
  <si>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</si>
  <si>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</si>
  <si>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</si>
  <si>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</si>
  <si>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</si>
  <si>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</si>
  <si>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</si>
  <si>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</si>
  <si>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</si>
  <si>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</si>
  <si>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</si>
  <si>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</si>
  <si>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</si>
  <si>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</si>
  <si>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</si>
  <si>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</si>
  <si>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</si>
  <si>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</si>
  <si>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</si>
  <si>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</si>
  <si>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</si>
  <si>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</si>
  <si>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</si>
  <si>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</si>
  <si>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</si>
  <si>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</si>
  <si>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</si>
  <si>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</si>
  <si>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</si>
  <si>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</si>
  <si>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</si>
  <si>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</si>
  <si>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</si>
  <si>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</si>
  <si>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</si>
  <si>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</si>
  <si>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</si>
  <si>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</si>
  <si>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</si>
  <si>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</si>
  <si>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</si>
  <si>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</si>
  <si>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</si>
  <si>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</si>
  <si>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</si>
  <si>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</si>
  <si>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</si>
  <si>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</si>
  <si>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</si>
  <si>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</si>
  <si>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</si>
  <si>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</si>
  <si>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</si>
  <si>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</si>
  <si>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</si>
  <si>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</si>
  <si>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</si>
  <si>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</si>
  <si>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</si>
  <si>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</si>
  <si>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</si>
  <si>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</si>
  <si>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</si>
  <si>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</si>
  <si>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</si>
  <si>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</si>
  <si>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</si>
  <si>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</si>
  <si>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</si>
  <si>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</si>
  <si>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</si>
  <si>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</si>
  <si>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</si>
  <si>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</si>
  <si>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</si>
  <si>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</si>
  <si>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</si>
  <si>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</si>
  <si>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</si>
  <si>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</si>
  <si>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</si>
  <si>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</si>
  <si>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</si>
  <si>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</si>
  <si>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</si>
  <si>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</si>
  <si>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</si>
  <si>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</si>
  <si>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</si>
  <si>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</si>
  <si>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</si>
  <si>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</si>
  <si>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</si>
  <si>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</si>
  <si>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</si>
  <si>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</si>
  <si>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</si>
  <si>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</si>
  <si>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</si>
  <si>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</si>
  <si>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</si>
  <si>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</si>
  <si>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</si>
  <si>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</si>
  <si>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</si>
  <si>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</si>
  <si>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</si>
  <si>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</si>
  <si>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</si>
  <si>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</si>
  <si>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</si>
  <si>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</si>
  <si>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</si>
  <si>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</si>
  <si>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</si>
  <si>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</si>
  <si>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</si>
  <si>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</si>
  <si>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</si>
  <si>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</si>
  <si>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</si>
  <si>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</si>
  <si>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</si>
  <si>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</si>
  <si>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</si>
  <si>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</si>
  <si>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</si>
  <si>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</si>
  <si>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</si>
  <si>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</si>
  <si>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</si>
  <si>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</si>
  <si>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</si>
  <si>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</si>
  <si>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</si>
  <si>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</si>
  <si>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</si>
  <si>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</si>
  <si>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</si>
  <si>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</si>
  <si>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</si>
  <si>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</si>
  <si>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</si>
  <si>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</si>
  <si>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</si>
  <si>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</si>
  <si>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</si>
  <si>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</si>
  <si>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</si>
  <si>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</si>
  <si>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</si>
  <si>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</si>
  <si>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</si>
  <si>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</si>
  <si>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</si>
  <si>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</si>
  <si>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</si>
  <si>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</si>
  <si>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</si>
  <si>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</si>
  <si>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</si>
  <si>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</si>
  <si>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</si>
  <si>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</si>
  <si>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</si>
  <si>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</si>
  <si>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</si>
  <si>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</si>
  <si>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</si>
  <si>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</si>
  <si>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</si>
  <si>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</si>
  <si>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</si>
  <si>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</si>
  <si>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</si>
  <si>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</si>
  <si>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</si>
  <si>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</si>
  <si>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</si>
  <si>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</si>
  <si>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</si>
  <si>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</si>
  <si>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</si>
  <si>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</si>
  <si>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</si>
  <si>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</si>
  <si>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</si>
  <si>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</si>
  <si>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</si>
  <si>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</si>
  <si>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</si>
  <si>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</si>
  <si>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</si>
  <si>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</si>
  <si>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</si>
  <si>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</si>
  <si>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</si>
  <si>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</si>
  <si>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</si>
  <si>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</si>
  <si>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</si>
  <si>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</si>
  <si>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</si>
  <si>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</si>
  <si>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</si>
  <si>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</si>
  <si>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</si>
  <si>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</si>
  <si>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</si>
  <si>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</si>
  <si>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</si>
  <si>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</si>
  <si>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</si>
  <si>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</si>
  <si>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</si>
  <si>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</si>
  <si>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</si>
  <si>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</si>
  <si>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</si>
  <si>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</si>
  <si>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</si>
  <si>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</si>
  <si>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</si>
  <si>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</si>
  <si>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</si>
  <si>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</si>
  <si>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</si>
  <si>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</si>
  <si>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</si>
  <si>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</si>
  <si>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</si>
  <si>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</si>
  <si>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</si>
  <si>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</si>
  <si>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</si>
  <si>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</si>
  <si>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</si>
  <si>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</si>
  <si>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</si>
  <si>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</si>
  <si>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</si>
  <si>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</si>
  <si>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</si>
  <si>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</si>
  <si>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</si>
  <si>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</si>
  <si>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</si>
  <si>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</si>
  <si>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</si>
  <si>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</si>
  <si>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</si>
  <si>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</si>
  <si>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</si>
  <si>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</si>
  <si>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</si>
  <si>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</si>
  <si>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</si>
  <si>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</si>
  <si>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</si>
  <si>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</si>
  <si>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</si>
  <si>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</si>
  <si>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</si>
  <si>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</si>
  <si>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</si>
  <si>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</si>
  <si>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</si>
  <si>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</si>
  <si>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</si>
  <si>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</si>
  <si>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</si>
  <si>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</si>
  <si>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</si>
  <si>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</si>
  <si>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</si>
  <si>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</si>
  <si>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</si>
  <si>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</si>
  <si>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</si>
  <si>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</si>
  <si>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</si>
  <si>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</si>
  <si>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</si>
  <si>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</si>
  <si>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</si>
  <si>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</si>
  <si>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</si>
  <si>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</si>
  <si>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</si>
  <si>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</si>
  <si>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</si>
  <si>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</si>
  <si>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</si>
  <si>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</si>
  <si>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</si>
  <si>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</si>
  <si>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</si>
  <si>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</si>
  <si>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</si>
  <si>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</si>
  <si>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</si>
  <si>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</si>
  <si>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</si>
  <si>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</si>
  <si>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</si>
  <si>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</si>
  <si>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</si>
  <si>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</si>
  <si>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</si>
  <si>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</si>
  <si>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</si>
  <si>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</si>
  <si>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</si>
  <si>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</si>
  <si>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</si>
  <si>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</si>
  <si>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</si>
  <si>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</si>
  <si>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</si>
  <si>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</si>
  <si>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</si>
  <si>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</si>
  <si>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</si>
  <si>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</si>
  <si>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</si>
  <si>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</si>
  <si>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</si>
  <si>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</si>
  <si>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</si>
  <si>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</si>
  <si>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</si>
  <si>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</si>
  <si>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</si>
  <si>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</si>
  <si>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</si>
  <si>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</si>
  <si>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</si>
  <si>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</si>
  <si>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</si>
  <si>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</si>
  <si>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</si>
  <si>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</si>
  <si>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</si>
  <si>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</si>
  <si>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</si>
  <si>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</si>
  <si>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</si>
  <si>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</si>
  <si>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</si>
  <si>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</si>
  <si>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</si>
  <si>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</si>
  <si>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</si>
  <si>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</si>
  <si>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</si>
  <si>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</si>
  <si>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</si>
  <si>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</si>
  <si>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</si>
  <si>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</si>
  <si>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</si>
  <si>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</si>
  <si>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</si>
  <si>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</si>
  <si>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</si>
  <si>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</si>
  <si>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</si>
  <si>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</si>
  <si>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</si>
  <si>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</si>
  <si>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</si>
  <si>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</si>
  <si>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</si>
  <si>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</si>
  <si>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</si>
  <si>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</si>
  <si>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</si>
  <si>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</si>
  <si>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</si>
  <si>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</si>
  <si>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</si>
  <si>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</si>
  <si>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</si>
  <si>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</si>
  <si>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</si>
  <si>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</si>
  <si>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</si>
  <si>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</si>
  <si>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</si>
  <si>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</si>
  <si>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</si>
  <si>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</si>
  <si>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</si>
  <si>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</si>
  <si>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</si>
  <si>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</si>
  <si>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</si>
  <si>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</si>
  <si>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</si>
  <si>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</si>
  <si>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</si>
  <si>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</si>
  <si>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</si>
  <si>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</si>
  <si>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</si>
  <si>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</si>
  <si>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</si>
  <si>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</si>
  <si>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</si>
  <si>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</si>
  <si>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</si>
  <si>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</si>
  <si>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</si>
  <si>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</si>
  <si>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</si>
  <si>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</si>
  <si>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</si>
  <si>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</si>
  <si>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</si>
  <si>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</si>
  <si>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</si>
  <si>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</si>
  <si>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</si>
  <si>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</si>
  <si>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</si>
  <si>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</si>
  <si>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</si>
  <si>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</si>
  <si>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</si>
  <si>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</si>
  <si>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</si>
  <si>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</si>
  <si>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</si>
  <si>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</si>
  <si>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</si>
  <si>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</si>
  <si>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</si>
  <si>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</si>
  <si>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</si>
  <si>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</si>
  <si>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</si>
  <si>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</si>
  <si>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</si>
  <si>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</si>
  <si>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</si>
  <si>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</si>
  <si>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</si>
  <si>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</si>
  <si>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</si>
  <si>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</si>
  <si>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</si>
  <si>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</si>
  <si>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</si>
  <si>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</si>
  <si>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</si>
  <si>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</si>
  <si>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</si>
  <si>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</si>
  <si>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</si>
  <si>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</si>
  <si>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</si>
  <si>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</si>
  <si>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</si>
  <si>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</si>
  <si>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</si>
  <si>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</si>
  <si>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</si>
  <si>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</si>
  <si>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</si>
  <si>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</si>
  <si>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</si>
  <si>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</si>
  <si>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</si>
  <si>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</si>
  <si>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</si>
  <si>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</si>
  <si>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</si>
  <si>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</si>
  <si>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</si>
  <si>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</si>
  <si>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</si>
  <si>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</si>
  <si>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</si>
  <si>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</si>
  <si>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</si>
  <si>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</si>
  <si>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</si>
  <si>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</si>
  <si>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</si>
  <si>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</si>
  <si>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</si>
  <si>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</si>
  <si>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</si>
  <si>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</si>
  <si>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</si>
  <si>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</si>
  <si>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</si>
  <si>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</si>
  <si>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</si>
  <si>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</si>
  <si>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</si>
  <si>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</si>
  <si>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</si>
  <si>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</si>
  <si>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</si>
  <si>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</si>
  <si>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</si>
  <si>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</si>
  <si>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</si>
  <si>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</si>
  <si>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</si>
  <si>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</si>
  <si>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</si>
  <si>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</si>
  <si>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</si>
  <si>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</si>
  <si>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</si>
  <si>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</si>
  <si>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</si>
  <si>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</si>
  <si>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</si>
  <si>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</si>
  <si>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</si>
  <si>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</si>
  <si>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</si>
  <si>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</si>
  <si>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</si>
  <si>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</si>
  <si>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</si>
  <si>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</si>
  <si>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</si>
  <si>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</si>
  <si>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</si>
  <si>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</si>
  <si>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</si>
  <si>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</si>
  <si>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</si>
  <si>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</si>
  <si>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</si>
  <si>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</si>
  <si>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</si>
  <si>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</si>
  <si>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</si>
  <si>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</si>
  <si>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</si>
  <si>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</si>
  <si>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</si>
  <si>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</si>
  <si>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</si>
  <si>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</si>
  <si>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</si>
  <si>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</si>
  <si>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</si>
  <si>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</si>
  <si>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</si>
  <si>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</si>
  <si>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</si>
  <si>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</si>
  <si>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</si>
  <si>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</si>
  <si>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</si>
  <si>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</si>
  <si>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</si>
  <si>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</si>
  <si>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</si>
  <si>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</si>
  <si>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</si>
  <si>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</si>
  <si>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</si>
  <si>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</si>
  <si>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</si>
  <si>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</si>
  <si>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</si>
  <si>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</si>
  <si>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</si>
  <si>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</si>
  <si>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</si>
  <si>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</si>
  <si>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</si>
  <si>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</si>
  <si>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</si>
  <si>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</si>
  <si>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</si>
  <si>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</si>
  <si>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</si>
  <si>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</si>
  <si>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</si>
  <si>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</si>
  <si>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</si>
  <si>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</si>
  <si>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</si>
  <si>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</si>
  <si>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</si>
  <si>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</si>
  <si>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</si>
  <si>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</si>
  <si>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</si>
  <si>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</si>
  <si>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</si>
  <si>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</si>
  <si>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</si>
  <si>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</si>
  <si>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</si>
  <si>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</si>
  <si>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</si>
  <si>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</si>
  <si>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</si>
  <si>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</si>
  <si>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</si>
  <si>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</si>
  <si>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</si>
  <si>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</si>
  <si>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</si>
  <si>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</si>
  <si>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</si>
  <si>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</si>
  <si>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</si>
  <si>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</si>
  <si>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</si>
  <si>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</si>
  <si>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</si>
  <si>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</si>
  <si>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</si>
  <si>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</si>
  <si>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</si>
  <si>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</si>
  <si>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</si>
  <si>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</si>
  <si>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</si>
  <si>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</si>
  <si>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</si>
  <si>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</si>
  <si>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</si>
  <si>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</si>
  <si>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</si>
  <si>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</si>
  <si>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</si>
  <si>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</si>
  <si>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</si>
  <si>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</si>
  <si>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</si>
  <si>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</si>
  <si>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</si>
  <si>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</si>
  <si>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</si>
  <si>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</si>
  <si>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</si>
  <si>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</si>
  <si>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</si>
  <si>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</si>
  <si>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</si>
  <si>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</si>
  <si>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</si>
  <si>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</si>
  <si>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</si>
  <si>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</si>
  <si>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</si>
  <si>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</si>
  <si>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</si>
  <si>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</si>
  <si>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</si>
  <si>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</si>
  <si>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</si>
  <si>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</si>
  <si>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</si>
  <si>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</si>
  <si>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</si>
  <si>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</si>
  <si>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</si>
  <si>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</si>
  <si>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</si>
  <si>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</si>
  <si>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</si>
  <si>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</si>
  <si>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</si>
  <si>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</si>
  <si>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</si>
  <si>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</si>
  <si>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</si>
  <si>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</si>
  <si>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</si>
  <si>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</si>
  <si>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</si>
  <si>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</si>
  <si>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</si>
  <si>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</si>
  <si>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</si>
  <si>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</si>
  <si>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</si>
  <si>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</si>
  <si>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</si>
  <si>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</si>
  <si>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</si>
  <si>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</si>
  <si>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</si>
  <si>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</si>
  <si>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</si>
  <si>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</si>
  <si>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</si>
  <si>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</si>
  <si>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</si>
  <si>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</si>
  <si>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</si>
  <si>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</si>
  <si>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</si>
  <si>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</si>
  <si>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</si>
  <si>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</si>
  <si>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</si>
  <si>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</si>
  <si>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</si>
  <si>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</si>
  <si>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</si>
  <si>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</si>
  <si>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</si>
  <si>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</si>
  <si>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</si>
  <si>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</si>
  <si>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</si>
  <si>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</si>
  <si>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</si>
  <si>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</si>
  <si>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</si>
  <si>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</si>
  <si>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</si>
  <si>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</si>
  <si>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</si>
  <si>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</si>
  <si>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</si>
  <si>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</si>
  <si>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</si>
  <si>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</si>
  <si>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</si>
  <si>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</si>
  <si>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</si>
  <si>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</si>
  <si>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</si>
  <si>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</si>
  <si>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</si>
  <si>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</si>
  <si>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</si>
  <si>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</si>
  <si>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</si>
  <si>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</si>
  <si>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</si>
  <si>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</si>
  <si>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</si>
  <si>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</si>
  <si>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</si>
  <si>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</si>
  <si>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</si>
  <si>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</si>
  <si>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</si>
  <si>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</si>
  <si>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</si>
  <si>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</si>
  <si>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</si>
  <si>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</si>
  <si>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</si>
  <si>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</si>
  <si>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</si>
  <si>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</si>
  <si>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</si>
  <si>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</si>
  <si>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</si>
  <si>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</si>
  <si>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</si>
  <si>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</si>
  <si>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</si>
  <si>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</si>
  <si>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</si>
  <si>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</si>
  <si>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</si>
  <si>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</si>
  <si>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</si>
  <si>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</si>
  <si>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</si>
  <si>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</si>
  <si>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</si>
  <si>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</si>
  <si>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</si>
  <si>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</si>
  <si>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</si>
  <si>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</si>
  <si>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</si>
  <si>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</si>
  <si>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</si>
  <si>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</si>
  <si>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</si>
  <si>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</si>
  <si>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</si>
  <si>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</si>
  <si>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</si>
  <si>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</si>
  <si>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</si>
  <si>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</si>
  <si>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</si>
  <si>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</si>
  <si>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</si>
  <si>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</si>
  <si>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</si>
  <si>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</si>
  <si>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</si>
  <si>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</si>
  <si>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</si>
  <si>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</si>
  <si>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</si>
  <si>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</si>
  <si>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</si>
  <si>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</si>
  <si>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</si>
  <si>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</si>
  <si>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</si>
  <si>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</si>
  <si>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</si>
  <si>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</si>
  <si>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</si>
  <si>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</si>
  <si>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</si>
  <si>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</si>
  <si>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</si>
  <si>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</si>
  <si>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</si>
  <si>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</si>
  <si>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</si>
  <si>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</si>
  <si>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</si>
  <si>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</si>
  <si>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</si>
  <si>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</si>
  <si>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</si>
  <si>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</si>
  <si>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</si>
  <si>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</si>
  <si>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</si>
  <si>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</si>
  <si>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</si>
  <si>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</si>
  <si>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</si>
  <si>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</si>
  <si>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</si>
  <si>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</si>
  <si>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</si>
  <si>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</si>
  <si>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</si>
  <si>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</si>
  <si>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</si>
  <si>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</si>
  <si>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</si>
  <si>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</si>
  <si>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</si>
  <si>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</si>
  <si>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</si>
  <si>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</si>
  <si>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</si>
  <si>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</si>
  <si>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</si>
  <si>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</si>
  <si>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</si>
  <si>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</si>
  <si>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</si>
  <si>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</si>
  <si>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</si>
  <si>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</si>
  <si>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</si>
  <si>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</si>
  <si>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</si>
  <si>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</si>
  <si>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</si>
  <si>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</si>
  <si>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</si>
  <si>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</si>
  <si>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</si>
  <si>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</si>
  <si>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</si>
  <si>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</si>
  <si>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</si>
  <si>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</si>
  <si>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</si>
  <si>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</si>
  <si>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</si>
  <si>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</si>
  <si>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</si>
  <si>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</si>
  <si>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</si>
  <si>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</si>
  <si>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</si>
  <si>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</si>
  <si>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</si>
  <si>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</si>
  <si>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</si>
  <si>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</si>
  <si>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</si>
  <si>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</si>
  <si>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</si>
  <si>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</si>
  <si>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</si>
  <si>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</si>
  <si>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</si>
  <si>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</si>
  <si>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</si>
  <si>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</si>
  <si>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</si>
  <si>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</si>
  <si>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</si>
  <si>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</si>
  <si>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</si>
  <si>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</si>
  <si>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</si>
  <si>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</si>
  <si>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</si>
  <si>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</si>
  <si>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</si>
  <si>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</si>
  <si>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</si>
  <si>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</si>
  <si>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</si>
  <si>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</si>
  <si>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</si>
  <si>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</si>
  <si>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</si>
  <si>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</si>
  <si>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</si>
  <si>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</si>
  <si>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</si>
  <si>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</si>
  <si>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</si>
  <si>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</si>
  <si>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</si>
  <si>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</si>
  <si>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</si>
  <si>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</si>
  <si>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</si>
  <si>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</si>
  <si>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</si>
  <si>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</si>
  <si>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</si>
  <si>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</si>
  <si>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</si>
  <si>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</si>
  <si>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</si>
  <si>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</si>
  <si>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</si>
  <si>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</si>
  <si>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</si>
  <si>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</si>
  <si>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</si>
  <si>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</si>
  <si>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</si>
  <si>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</si>
  <si>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</si>
  <si>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</si>
  <si>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</si>
  <si>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</si>
  <si>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</si>
  <si>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</si>
  <si>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</si>
  <si>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</si>
  <si>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</si>
  <si>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</si>
  <si>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</si>
  <si>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</si>
  <si>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</si>
  <si>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</si>
  <si>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</si>
  <si>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</si>
  <si>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</si>
  <si>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</si>
  <si>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</si>
  <si>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</si>
  <si>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</si>
  <si>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</si>
  <si>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</si>
  <si>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</si>
  <si>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</si>
  <si>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</si>
  <si>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</si>
  <si>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</si>
  <si>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</si>
  <si>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</si>
  <si>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</si>
  <si>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</si>
  <si>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</si>
  <si>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</si>
  <si>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</si>
  <si>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</si>
  <si>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</si>
  <si>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</si>
  <si>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</si>
  <si>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</si>
  <si>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</si>
  <si>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</si>
  <si>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</si>
  <si>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</si>
  <si>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</si>
  <si>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</si>
  <si>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</si>
  <si>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</si>
  <si>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</si>
  <si>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</si>
  <si>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</si>
  <si>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</si>
  <si>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</si>
  <si>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</si>
  <si>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</si>
  <si>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</si>
  <si>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</si>
  <si>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</si>
  <si>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</si>
  <si>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</si>
  <si>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</si>
  <si>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</si>
  <si>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</si>
  <si>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</si>
  <si>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</si>
  <si>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</si>
  <si>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</si>
  <si>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</si>
  <si>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</si>
  <si>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</si>
  <si>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</si>
  <si>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</si>
  <si>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</si>
  <si>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</si>
  <si>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</si>
  <si>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</si>
  <si>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</si>
  <si>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</si>
  <si>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</si>
  <si>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</si>
  <si>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</si>
  <si>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</si>
  <si>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</si>
  <si>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</si>
  <si>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</si>
  <si>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</si>
  <si>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</si>
  <si>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</si>
  <si>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</si>
  <si>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</si>
  <si>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</si>
  <si>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</si>
  <si>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</si>
  <si>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</si>
  <si>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</si>
  <si>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</si>
  <si>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</si>
  <si>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</si>
  <si>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</si>
  <si>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</si>
  <si>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</si>
  <si>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</si>
  <si>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</si>
  <si>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</si>
  <si>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</si>
  <si>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</si>
  <si>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</si>
  <si>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</si>
  <si>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</si>
  <si>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</si>
  <si>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</si>
  <si>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</si>
  <si>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</si>
  <si>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</si>
  <si>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</si>
  <si>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</si>
  <si>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</si>
  <si>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</si>
  <si>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</si>
  <si>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</si>
  <si>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</si>
  <si>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</si>
  <si>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</si>
  <si>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</si>
  <si>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</si>
  <si>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</si>
  <si>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</si>
  <si>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</si>
  <si>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</si>
  <si>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</si>
  <si>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</si>
  <si>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</si>
  <si>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</si>
  <si>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</si>
  <si>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</si>
  <si>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</si>
  <si>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</si>
  <si>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</si>
  <si>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</si>
  <si>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</si>
  <si>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</si>
  <si>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</si>
  <si>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</si>
  <si>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</si>
  <si>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</si>
  <si>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</si>
  <si>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</si>
  <si>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</si>
  <si>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</si>
  <si>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</si>
  <si>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</si>
  <si>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</si>
  <si>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</si>
  <si>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</si>
  <si>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</si>
  <si>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</si>
  <si>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</si>
  <si>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</si>
  <si>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</si>
  <si>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</si>
  <si>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</si>
  <si>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</si>
  <si>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</si>
  <si>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</si>
  <si>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</si>
  <si>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</si>
  <si>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</si>
  <si>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</si>
  <si>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</si>
  <si>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</si>
  <si>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</si>
  <si>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</si>
  <si>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</si>
  <si>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</si>
  <si>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</si>
  <si>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</si>
  <si>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</si>
  <si>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</si>
  <si>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</si>
  <si>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</si>
  <si>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</si>
  <si>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</si>
  <si>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</si>
  <si>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</si>
  <si>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</si>
  <si>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</si>
  <si>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</si>
  <si>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</si>
  <si>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</si>
  <si>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</si>
  <si>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</si>
  <si>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</si>
  <si>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</si>
  <si>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</si>
  <si>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</si>
  <si>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</si>
  <si>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</si>
  <si>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</si>
  <si>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</si>
  <si>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</si>
  <si>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</si>
  <si>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</si>
  <si>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</si>
  <si>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</si>
  <si>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</si>
  <si>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</si>
  <si>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</si>
  <si>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</si>
  <si>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</si>
  <si>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</si>
  <si>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</si>
  <si>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</si>
  <si>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</si>
  <si>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</si>
  <si>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</si>
  <si>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</si>
  <si>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</si>
  <si>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</si>
  <si>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</si>
  <si>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</si>
  <si>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</si>
  <si>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</si>
  <si>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</si>
  <si>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</si>
  <si>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</si>
  <si>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</si>
  <si>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</si>
  <si>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</si>
  <si>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</si>
  <si>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</si>
  <si>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</si>
  <si>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</si>
  <si>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</si>
  <si>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</si>
  <si>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</si>
  <si>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</si>
  <si>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</si>
  <si>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</si>
  <si>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</si>
  <si>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</si>
  <si>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</si>
  <si>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</si>
  <si>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</si>
  <si>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</si>
  <si>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</si>
  <si>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</si>
  <si>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</si>
  <si>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</si>
  <si>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</si>
  <si>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</si>
  <si>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</si>
  <si>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</si>
  <si>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</si>
  <si>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</si>
  <si>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</si>
  <si>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</si>
  <si>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</si>
  <si>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</si>
  <si>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</si>
  <si>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</si>
  <si>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</si>
  <si>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</si>
  <si>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</si>
  <si>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</si>
  <si>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</si>
  <si>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</si>
  <si>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</si>
  <si>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</si>
  <si>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</si>
  <si>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</si>
  <si>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</si>
  <si>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</si>
  <si>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</si>
  <si>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</si>
  <si>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</si>
  <si>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</si>
  <si>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</si>
  <si>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</si>
  <si>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</si>
  <si>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</si>
  <si>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</si>
  <si>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</si>
  <si>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</si>
  <si>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</si>
  <si>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</si>
  <si>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</si>
  <si>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</si>
  <si>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</si>
  <si>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</si>
  <si>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</si>
  <si>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</si>
  <si>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</si>
  <si>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</si>
  <si>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</si>
  <si>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</si>
  <si>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</si>
  <si>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</si>
  <si>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</si>
  <si>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</si>
  <si>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</si>
  <si>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</si>
  <si>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</si>
  <si>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</si>
  <si>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</si>
  <si>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</si>
  <si>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</si>
  <si>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</si>
  <si>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</si>
  <si>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</si>
  <si>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</si>
  <si>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</si>
  <si>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</si>
  <si>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</si>
  <si>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</si>
  <si>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</si>
  <si>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</si>
  <si>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</si>
  <si>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</si>
  <si>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</si>
  <si>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</si>
  <si>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</si>
  <si>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</si>
  <si>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</si>
  <si>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</si>
  <si>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</si>
  <si>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</si>
  <si>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</si>
  <si>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</si>
  <si>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</si>
  <si>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</si>
  <si>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</si>
  <si>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</si>
  <si>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</si>
  <si>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</si>
  <si>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</si>
  <si>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</si>
  <si>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</si>
  <si>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</si>
  <si>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</si>
  <si>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</si>
  <si>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</si>
  <si>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</si>
  <si>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</si>
  <si>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</si>
  <si>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</si>
  <si>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</si>
  <si>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</si>
  <si>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</si>
  <si>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</si>
  <si>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</si>
  <si>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</si>
  <si>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</si>
  <si>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</si>
  <si>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</si>
  <si>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</si>
  <si>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</si>
  <si>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</si>
  <si>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</si>
  <si>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</si>
  <si>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</si>
  <si>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</si>
  <si>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</si>
  <si>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</si>
  <si>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</si>
  <si>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</si>
  <si>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</si>
  <si>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</si>
  <si>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</si>
  <si>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</si>
  <si>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</si>
  <si>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</si>
  <si>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</si>
  <si>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</si>
  <si>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</si>
  <si>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</si>
  <si>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</si>
  <si>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</si>
  <si>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</si>
  <si>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</si>
  <si>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</si>
  <si>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</si>
  <si>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</si>
  <si>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</si>
  <si>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</si>
  <si>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</si>
  <si>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</si>
  <si>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</si>
  <si>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</si>
  <si>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</si>
  <si>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</si>
  <si>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</si>
  <si>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</si>
  <si>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</si>
  <si>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</si>
  <si>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</si>
  <si>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</si>
  <si>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</si>
  <si>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</si>
  <si>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</si>
  <si>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</si>
  <si>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</si>
  <si>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</si>
  <si>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</si>
  <si>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</si>
  <si>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</si>
  <si>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</si>
  <si>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</si>
  <si>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</si>
  <si>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</si>
  <si>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</si>
  <si>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</si>
  <si>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</si>
  <si>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</si>
  <si>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</si>
  <si>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</si>
  <si>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</si>
  <si>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</si>
  <si>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</si>
  <si>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</si>
  <si>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</si>
  <si>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</si>
  <si>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</si>
  <si>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</si>
  <si>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</si>
  <si>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</si>
  <si>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</si>
  <si>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</si>
  <si>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</si>
  <si>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</si>
  <si>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</si>
  <si>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</si>
  <si>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</si>
  <si>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</si>
  <si>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</si>
  <si>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</si>
  <si>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</si>
  <si>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</si>
  <si>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</si>
  <si>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</si>
  <si>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</si>
  <si>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</si>
  <si>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</si>
  <si>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</si>
  <si>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</si>
  <si>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</si>
  <si>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</si>
  <si>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</si>
  <si>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</si>
  <si>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</si>
  <si>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</si>
  <si>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</si>
  <si>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</si>
  <si>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</si>
  <si>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</si>
  <si>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</si>
  <si>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</si>
  <si>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</si>
  <si>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</si>
  <si>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</si>
  <si>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</si>
  <si>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</si>
  <si>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</si>
  <si>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</si>
  <si>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</si>
  <si>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</si>
  <si>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</si>
  <si>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</si>
  <si>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</si>
  <si>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</si>
  <si>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</si>
  <si>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</si>
  <si>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</si>
  <si>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</si>
  <si>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</si>
  <si>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</si>
  <si>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</si>
  <si>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</si>
  <si>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</si>
  <si>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</si>
  <si>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</si>
  <si>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</si>
  <si>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</si>
  <si>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</si>
  <si>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</si>
  <si>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</si>
  <si>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</si>
  <si>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</si>
  <si>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</si>
  <si>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</si>
  <si>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</si>
  <si>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</si>
  <si>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</si>
  <si>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</si>
  <si>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</si>
  <si>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</si>
  <si>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</si>
  <si>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</si>
  <si>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</si>
  <si>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</si>
  <si>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</si>
  <si>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</si>
  <si>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</si>
  <si>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</si>
  <si>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</si>
  <si>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</si>
  <si>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</si>
  <si>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</si>
  <si>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</si>
  <si>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</si>
  <si>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</si>
  <si>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</si>
  <si>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</si>
  <si>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</si>
  <si>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</si>
  <si>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</si>
  <si>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</si>
  <si>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</si>
  <si>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</si>
  <si>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</si>
  <si>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</si>
  <si>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</si>
  <si>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</si>
  <si>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</si>
  <si>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</si>
  <si>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</si>
  <si>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</si>
  <si>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</si>
  <si>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</si>
  <si>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</si>
  <si>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</si>
  <si>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</si>
  <si>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</si>
  <si>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</si>
  <si>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</si>
  <si>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</si>
  <si>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</si>
  <si>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</si>
  <si>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</si>
  <si>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</si>
  <si>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</si>
  <si>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</si>
  <si>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</si>
  <si>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</si>
  <si>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</si>
  <si>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</si>
  <si>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</si>
  <si>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</si>
  <si>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</si>
  <si>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</si>
  <si>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</si>
  <si>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</si>
  <si>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</si>
  <si>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</si>
  <si>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</si>
  <si>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</si>
  <si>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</si>
  <si>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</si>
  <si>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</si>
  <si>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</si>
  <si>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</si>
  <si>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</si>
  <si>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</si>
  <si>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</si>
  <si>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</si>
  <si>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</si>
  <si>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</si>
  <si>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</si>
  <si>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</si>
  <si>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</si>
  <si>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</si>
  <si>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</si>
  <si>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</si>
  <si>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</si>
  <si>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</si>
  <si>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</si>
  <si>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</si>
  <si>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</si>
  <si>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</si>
  <si>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</si>
  <si>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</si>
  <si>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</si>
  <si>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</si>
  <si>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</si>
  <si>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</si>
  <si>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</si>
  <si>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</si>
  <si>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</si>
  <si>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</si>
  <si>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</si>
  <si>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</si>
  <si>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</si>
  <si>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</si>
  <si>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</si>
  <si>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</si>
  <si>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</si>
  <si>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</si>
  <si>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</si>
  <si>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</si>
  <si>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</si>
  <si>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</si>
  <si>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</si>
  <si>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</si>
  <si>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</si>
  <si>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</si>
  <si>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</si>
  <si>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</si>
  <si>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</si>
  <si>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</si>
  <si>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</si>
  <si>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</si>
  <si>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</si>
  <si>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</si>
  <si>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</si>
  <si>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</si>
  <si>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</si>
  <si>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</si>
  <si>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</si>
  <si>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</si>
  <si>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</si>
  <si>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</si>
  <si>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</si>
  <si>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</si>
  <si>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</si>
  <si>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</si>
  <si>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</si>
  <si>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</si>
  <si>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</si>
  <si>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</si>
  <si>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</si>
  <si>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</si>
  <si>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</si>
  <si>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</si>
  <si>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</si>
  <si>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</si>
  <si>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</si>
  <si>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</si>
  <si>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</si>
  <si>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</si>
  <si>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</si>
  <si>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</si>
  <si>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</si>
  <si>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</si>
  <si>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</si>
  <si>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</si>
  <si>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</si>
  <si>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</si>
  <si>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</si>
  <si>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</si>
  <si>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</si>
  <si>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</si>
  <si>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</si>
  <si>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</si>
  <si>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</si>
  <si>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</si>
  <si>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</si>
  <si>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</si>
  <si>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</si>
  <si>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</si>
  <si>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</si>
  <si>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</si>
  <si>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</si>
  <si>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</si>
  <si>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</si>
  <si>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</si>
  <si>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</si>
  <si>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</si>
  <si>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</si>
  <si>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</si>
  <si>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</si>
  <si>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</si>
  <si>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</si>
  <si>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</si>
  <si>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</si>
  <si>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</si>
  <si>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</si>
  <si>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</si>
  <si>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</si>
  <si>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</si>
  <si>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</si>
  <si>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</si>
  <si>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</si>
  <si>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</si>
  <si>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</si>
  <si>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</si>
  <si>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</si>
  <si>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</si>
  <si>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</si>
  <si>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</si>
  <si>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</si>
  <si>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</si>
  <si>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</si>
  <si>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</si>
  <si>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</si>
  <si>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</si>
  <si>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</si>
  <si>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</si>
  <si>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</si>
  <si>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</si>
  <si>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</si>
  <si>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</si>
  <si>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</si>
  <si>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</si>
  <si>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</si>
  <si>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</si>
  <si>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</si>
  <si>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</si>
  <si>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</si>
  <si>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</si>
  <si>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</si>
  <si>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</si>
  <si>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</si>
  <si>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</si>
  <si>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</si>
  <si>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</si>
  <si>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</si>
  <si>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</si>
  <si>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</si>
  <si>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</si>
  <si>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</si>
  <si>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</si>
  <si>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</si>
  <si>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</si>
  <si>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</si>
  <si>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</si>
  <si>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</si>
  <si>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</si>
  <si>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</si>
  <si>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</si>
  <si>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</si>
  <si>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</si>
  <si>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</si>
  <si>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</si>
  <si>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</si>
  <si>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</si>
  <si>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</si>
  <si>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</si>
  <si>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</si>
  <si>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</si>
  <si>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</si>
  <si>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</si>
  <si>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</si>
  <si>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</si>
  <si>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</si>
  <si>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</si>
  <si>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</si>
  <si>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</si>
  <si>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</si>
  <si>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</si>
  <si>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</si>
  <si>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</si>
  <si>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</si>
  <si>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</si>
  <si>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</si>
  <si>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</si>
  <si>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</si>
  <si>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</si>
  <si>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</si>
  <si>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</si>
  <si>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</si>
  <si>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</si>
  <si>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</si>
  <si>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</si>
  <si>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</si>
  <si>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</si>
  <si>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</si>
  <si>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</si>
  <si>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</si>
  <si>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</si>
  <si>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</si>
  <si>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</si>
  <si>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</si>
  <si>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</si>
  <si>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</si>
  <si>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</si>
  <si>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</si>
  <si>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</si>
  <si>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</si>
  <si>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</si>
  <si>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</si>
  <si>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</si>
  <si>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</si>
  <si>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</si>
  <si>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</si>
  <si>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</si>
  <si>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</si>
  <si>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</si>
  <si>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</si>
  <si>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</si>
  <si>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</si>
  <si>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</si>
  <si>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</si>
  <si>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</si>
  <si>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</si>
  <si>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</si>
  <si>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</si>
  <si>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</si>
  <si>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</si>
  <si>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</si>
  <si>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</si>
  <si>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</si>
  <si>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</si>
  <si>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</si>
  <si>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</si>
  <si>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</si>
  <si>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</si>
  <si>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</si>
  <si>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</si>
  <si>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</si>
  <si>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</si>
  <si>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</si>
  <si>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</si>
  <si>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</si>
  <si>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</si>
  <si>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</si>
  <si>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</si>
  <si>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</si>
  <si>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</si>
  <si>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</si>
  <si>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</si>
  <si>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</si>
  <si>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</si>
  <si>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</si>
  <si>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</si>
  <si>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</si>
  <si>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</si>
  <si>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</si>
  <si>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</si>
  <si>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</si>
  <si>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</si>
  <si>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</si>
  <si>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</si>
  <si>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</si>
  <si>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</si>
  <si>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</si>
  <si>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</si>
  <si>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</si>
  <si>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</si>
  <si>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</si>
  <si>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</si>
  <si>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</si>
  <si>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</si>
  <si>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</si>
  <si>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</si>
  <si>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</si>
  <si>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</si>
  <si>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</si>
  <si>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</si>
  <si>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</si>
  <si>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</si>
  <si>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</si>
  <si>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</si>
  <si>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</si>
  <si>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</si>
  <si>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</si>
  <si>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</si>
  <si>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</si>
  <si>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</si>
  <si>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</si>
  <si>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</si>
  <si>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</si>
  <si>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</si>
  <si>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</si>
  <si>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</si>
  <si>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</si>
  <si>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</si>
  <si>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</si>
  <si>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</si>
  <si>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</si>
  <si>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</si>
  <si>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</si>
  <si>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</si>
  <si>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</si>
  <si>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</si>
  <si>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</si>
  <si>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</si>
  <si>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</si>
  <si>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</si>
  <si>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</si>
  <si>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</si>
  <si>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</si>
  <si>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</si>
  <si>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</si>
  <si>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</si>
  <si>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</si>
  <si>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</si>
  <si>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</si>
  <si>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</si>
  <si>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</si>
  <si>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</si>
  <si>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</si>
  <si>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</si>
  <si>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</si>
  <si>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</si>
  <si>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</si>
  <si>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</si>
  <si>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</si>
  <si>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</si>
  <si>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</si>
  <si>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</si>
  <si>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</si>
  <si>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</si>
  <si>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</si>
  <si>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</si>
  <si>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</si>
  <si>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</si>
  <si>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</si>
  <si>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</si>
  <si>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</si>
  <si>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</si>
  <si>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</si>
  <si>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</si>
  <si>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</si>
  <si>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</si>
  <si>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</si>
  <si>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</si>
  <si>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</si>
  <si>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</si>
  <si>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</si>
  <si>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</si>
  <si>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</si>
  <si>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</si>
  <si>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</si>
  <si>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</si>
  <si>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</si>
  <si>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</si>
  <si>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</si>
  <si>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</si>
  <si>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</si>
  <si>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</si>
  <si>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</si>
  <si>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</si>
  <si>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</si>
  <si>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</si>
  <si>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</si>
  <si>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</si>
  <si>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</si>
  <si>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</si>
  <si>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</si>
  <si>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</si>
  <si>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</si>
  <si>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</si>
  <si>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</si>
  <si>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</si>
  <si>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</si>
  <si>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</si>
  <si>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</si>
  <si>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</si>
  <si>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</si>
  <si>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</si>
  <si>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</si>
  <si>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</si>
  <si>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</si>
  <si>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</si>
  <si>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</si>
  <si>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</si>
  <si>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</si>
  <si>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</si>
  <si>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</si>
  <si>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</si>
  <si>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</si>
  <si>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</si>
  <si>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</si>
  <si>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</si>
  <si>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</si>
  <si>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</si>
  <si>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</si>
  <si>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</si>
  <si>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</si>
  <si>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</si>
  <si>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</si>
  <si>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</si>
  <si>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</si>
  <si>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</si>
  <si>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</si>
  <si>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</si>
  <si>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</si>
  <si>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</si>
  <si>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</si>
  <si>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</si>
  <si>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</si>
  <si>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</si>
  <si>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</si>
  <si>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</si>
  <si>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</si>
  <si>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</si>
  <si>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</si>
  <si>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</si>
  <si>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</si>
  <si>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</si>
  <si>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</si>
  <si>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</si>
  <si>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</si>
  <si>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</si>
  <si>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</si>
  <si>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</si>
  <si>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</si>
  <si>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</si>
  <si>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</si>
  <si>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</si>
  <si>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</si>
  <si>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</si>
  <si>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</si>
  <si>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</si>
  <si>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</si>
  <si>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</si>
  <si>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</si>
  <si>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</si>
  <si>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</si>
  <si>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</si>
  <si>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</si>
  <si>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</si>
  <si>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</si>
  <si>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</si>
  <si>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</si>
  <si>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</si>
  <si>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</si>
  <si>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</si>
  <si>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</si>
  <si>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</si>
  <si>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</si>
  <si>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</si>
  <si>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</si>
  <si>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</si>
  <si>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</si>
  <si>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</si>
  <si>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</si>
  <si>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</si>
  <si>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</si>
  <si>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</si>
  <si>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</si>
  <si>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</si>
  <si>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</si>
  <si>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</si>
  <si>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</si>
  <si>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</si>
  <si>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</si>
  <si>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</si>
  <si>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</si>
  <si>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</si>
  <si>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</si>
  <si>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</si>
  <si>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</si>
  <si>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</si>
  <si>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</si>
  <si>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</si>
  <si>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</si>
  <si>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</si>
  <si>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</si>
  <si>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</si>
  <si>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</si>
  <si>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</si>
  <si>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</si>
  <si>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</si>
  <si>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</si>
  <si>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</si>
  <si>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</si>
  <si>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</si>
  <si>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</si>
  <si>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</si>
  <si>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</si>
  <si>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</si>
  <si>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</si>
  <si>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</si>
  <si>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</si>
  <si>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</si>
  <si>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</si>
  <si>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</si>
  <si>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</si>
  <si>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</si>
  <si>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</si>
  <si>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</si>
  <si>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</si>
  <si>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</si>
  <si>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</si>
  <si>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</si>
  <si>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</si>
  <si>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</si>
  <si>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</si>
  <si>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</si>
  <si>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</si>
  <si>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</si>
  <si>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</si>
  <si>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</si>
  <si>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</si>
  <si>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</si>
  <si>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</si>
  <si>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</si>
  <si>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</si>
  <si>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</si>
  <si>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</si>
  <si>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</si>
  <si>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</si>
  <si>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</si>
  <si>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</si>
  <si>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</si>
  <si>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</si>
  <si>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</si>
  <si>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</si>
  <si>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</si>
  <si>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</si>
  <si>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</si>
  <si>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</si>
  <si>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</si>
  <si>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</si>
  <si>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</si>
  <si>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</si>
  <si>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</si>
  <si>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</si>
  <si>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</si>
  <si>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</si>
  <si>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</si>
  <si>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</si>
  <si>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</si>
  <si>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</si>
  <si>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</si>
  <si>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</si>
  <si>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</si>
  <si>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</si>
  <si>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</si>
  <si>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</si>
  <si>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</si>
  <si>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</si>
  <si>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</si>
  <si>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</si>
  <si>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</si>
  <si>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</si>
  <si>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</si>
  <si>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</si>
  <si>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</si>
  <si>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</si>
  <si>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</si>
  <si>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</si>
  <si>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</si>
  <si>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</si>
  <si>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</si>
  <si>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</si>
  <si>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</si>
  <si>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</si>
  <si>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</si>
  <si>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</si>
  <si>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</si>
  <si>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</si>
  <si>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</si>
  <si>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</si>
  <si>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</si>
  <si>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</si>
  <si>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</si>
  <si>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</si>
  <si>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</si>
  <si>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</si>
  <si>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</si>
  <si>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</si>
  <si>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</si>
  <si>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</si>
  <si>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</si>
  <si>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</si>
  <si>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</si>
  <si>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</si>
  <si>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</si>
  <si>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</si>
  <si>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</si>
  <si>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</si>
  <si>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</si>
  <si>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</si>
  <si>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</si>
  <si>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</si>
  <si>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</si>
  <si>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</si>
  <si>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</si>
  <si>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</si>
  <si>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</si>
  <si>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</si>
  <si>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</si>
  <si>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</si>
  <si>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</si>
  <si>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</si>
  <si>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</si>
  <si>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</si>
  <si>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</si>
  <si>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</si>
  <si>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</si>
  <si>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</si>
  <si>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</si>
  <si>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</si>
  <si>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</si>
  <si>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</si>
  <si>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</si>
  <si>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</si>
  <si>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</si>
  <si>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</si>
  <si>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</si>
  <si>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</si>
  <si>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</si>
  <si>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</si>
  <si>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</si>
  <si>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</si>
  <si>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</si>
  <si>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</si>
  <si>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</si>
  <si>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</si>
  <si>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</si>
  <si>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</si>
  <si>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</si>
  <si>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</si>
  <si>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</si>
  <si>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</si>
  <si>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</si>
  <si>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</si>
  <si>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</si>
  <si>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</si>
  <si>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</si>
  <si>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</si>
  <si>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</si>
  <si>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</si>
  <si>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</si>
  <si>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</si>
  <si>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</si>
  <si>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</si>
  <si>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</si>
  <si>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</si>
  <si>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</si>
  <si>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</si>
  <si>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</si>
  <si>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</si>
  <si>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</si>
  <si>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</si>
  <si>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</si>
  <si>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</si>
  <si>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</si>
  <si>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</si>
  <si>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</si>
  <si>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</si>
  <si>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</si>
  <si>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</si>
  <si>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</si>
  <si>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</si>
  <si>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</si>
  <si>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</si>
  <si>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</si>
  <si>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</si>
  <si>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</si>
  <si>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</si>
  <si>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</si>
  <si>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</si>
  <si>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</si>
  <si>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</si>
  <si>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</si>
  <si>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</si>
  <si>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</si>
  <si>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</si>
  <si>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</si>
  <si>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</si>
  <si>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</si>
  <si>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</si>
  <si>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</si>
  <si>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</si>
  <si>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</si>
  <si>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</si>
  <si>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</si>
  <si>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</si>
  <si>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</si>
  <si>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</si>
  <si>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</si>
  <si>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</si>
  <si>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</si>
  <si>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</si>
  <si>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</si>
  <si>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</si>
  <si>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</si>
  <si>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</si>
  <si>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</si>
  <si>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</si>
  <si>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</si>
  <si>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</si>
  <si>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</si>
  <si>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</si>
  <si>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</si>
  <si>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</si>
  <si>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</si>
  <si>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</si>
  <si>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</si>
  <si>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</si>
  <si>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</si>
  <si>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</si>
  <si>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</si>
  <si>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</si>
  <si>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</si>
  <si>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</si>
  <si>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</si>
  <si>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</si>
  <si>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</si>
  <si>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</si>
  <si>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</si>
  <si>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</si>
  <si>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</si>
  <si>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</si>
  <si>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</si>
  <si>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</si>
  <si>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</si>
  <si>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</si>
  <si>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</si>
  <si>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</si>
  <si>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</si>
  <si>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</si>
  <si>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</si>
  <si>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</si>
  <si>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</si>
  <si>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</si>
  <si>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</si>
  <si>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</si>
  <si>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</si>
  <si>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</si>
  <si>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</si>
  <si>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</si>
  <si>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</si>
  <si>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</si>
  <si>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</si>
  <si>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</si>
  <si>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</si>
  <si>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</si>
  <si>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</si>
  <si>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</si>
  <si>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</si>
  <si>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</si>
  <si>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</si>
  <si>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</si>
  <si>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</si>
  <si>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</si>
  <si>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</si>
  <si>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</si>
  <si>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</si>
  <si>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</si>
  <si>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</si>
  <si>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</si>
  <si>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</si>
  <si>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</si>
  <si>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</si>
  <si>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</si>
  <si>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</si>
  <si>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</si>
  <si>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</si>
  <si>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</si>
  <si>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</si>
  <si>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</si>
  <si>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</si>
  <si>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</si>
  <si>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</si>
  <si>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</si>
  <si>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</si>
  <si>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</si>
  <si>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</si>
  <si>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</si>
  <si>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</si>
  <si>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</si>
  <si>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</si>
  <si>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</si>
  <si>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</si>
  <si>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</si>
  <si>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</si>
  <si>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</si>
  <si>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</si>
  <si>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</si>
  <si>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</si>
  <si>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</si>
  <si>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</si>
  <si>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</si>
  <si>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</si>
  <si>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</si>
  <si>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</si>
  <si>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</si>
  <si>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</si>
  <si>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</si>
  <si>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</si>
  <si>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</si>
  <si>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</si>
  <si>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</si>
  <si>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</si>
  <si>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</si>
  <si>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</si>
  <si>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</si>
  <si>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</si>
  <si>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</si>
  <si>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</si>
  <si>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</si>
  <si>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</si>
  <si>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</si>
  <si>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</si>
  <si>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</si>
  <si>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</si>
  <si>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</si>
  <si>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</si>
  <si>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</si>
  <si>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</si>
  <si>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</si>
  <si>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</si>
  <si>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</si>
  <si>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</si>
  <si>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</si>
  <si>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</si>
  <si>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</si>
  <si>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</si>
  <si>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</si>
  <si>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</si>
  <si>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</si>
  <si>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</si>
  <si>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</si>
  <si>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</si>
  <si>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</si>
  <si>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</si>
  <si>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</si>
  <si>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</si>
  <si>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</si>
  <si>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</si>
  <si>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</si>
  <si>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</si>
  <si>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</si>
  <si>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</si>
  <si>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</si>
  <si>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</si>
  <si>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</si>
  <si>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</si>
  <si>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</si>
  <si>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</si>
  <si>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</si>
  <si>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</si>
  <si>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</si>
  <si>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</si>
  <si>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</si>
  <si>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</si>
  <si>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</si>
  <si>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</si>
  <si>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</si>
  <si>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</si>
  <si>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</si>
  <si>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</si>
  <si>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</si>
  <si>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</si>
  <si>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</si>
  <si>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</si>
  <si>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</si>
  <si>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</si>
  <si>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</si>
  <si>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</si>
  <si>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</si>
  <si>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</si>
  <si>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</si>
  <si>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</si>
  <si>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</si>
  <si>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</si>
  <si>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</si>
  <si>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</si>
  <si>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</si>
  <si>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</si>
  <si>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</si>
  <si>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</si>
  <si>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</si>
  <si>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</si>
  <si>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</si>
  <si>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</si>
  <si>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</si>
  <si>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</si>
  <si>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</si>
  <si>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</si>
  <si>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</si>
  <si>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</si>
  <si>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</si>
  <si>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</si>
  <si>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</si>
  <si>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</si>
  <si>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</si>
  <si>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</si>
  <si>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</si>
  <si>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</si>
  <si>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</si>
  <si>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</si>
  <si>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</si>
  <si>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</si>
  <si>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</si>
  <si>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</si>
  <si>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</si>
  <si>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</si>
  <si>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</si>
  <si>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</si>
  <si>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</si>
  <si>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</si>
  <si>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</si>
  <si>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</si>
  <si>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</si>
  <si>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</si>
  <si>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</si>
  <si>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</si>
  <si>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</si>
  <si>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</si>
  <si>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</si>
  <si>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</si>
  <si>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</si>
  <si>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</si>
  <si>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</si>
  <si>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</si>
  <si>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</si>
  <si>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</si>
  <si>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</si>
  <si>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</si>
  <si>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</si>
  <si>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</si>
  <si>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</si>
  <si>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</si>
  <si>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</si>
  <si>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</si>
  <si>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</si>
  <si>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</si>
  <si>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</si>
  <si>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</si>
  <si>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</si>
  <si>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</si>
  <si>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</si>
  <si>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</si>
  <si>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</si>
  <si>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</si>
  <si>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</si>
  <si>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</si>
  <si>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</si>
  <si>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</si>
  <si>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</si>
  <si>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</si>
  <si>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</si>
  <si>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</si>
  <si>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</si>
  <si>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</si>
  <si>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</si>
  <si>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</si>
  <si>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</si>
  <si>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</si>
  <si>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</si>
  <si>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</si>
  <si>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</si>
  <si>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</si>
  <si>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</si>
  <si>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</si>
  <si>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</si>
  <si>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</si>
  <si>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</si>
  <si>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</si>
  <si>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</si>
  <si>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</si>
  <si>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</si>
  <si>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</si>
  <si>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</si>
  <si>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</si>
  <si>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</si>
  <si>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</si>
  <si>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</si>
  <si>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</si>
  <si>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</si>
  <si>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</si>
  <si>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</si>
  <si>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</si>
  <si>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</si>
  <si>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</si>
  <si>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</si>
  <si>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</si>
  <si>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</si>
  <si>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</si>
  <si>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</si>
  <si>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</si>
  <si>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</si>
  <si>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</si>
  <si>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</si>
  <si>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</si>
  <si>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</si>
  <si>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</si>
  <si>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</si>
  <si>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</si>
  <si>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</si>
  <si>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</si>
  <si>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</si>
  <si>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</si>
  <si>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</si>
  <si>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</si>
  <si>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</si>
  <si>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</si>
  <si>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</si>
  <si>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</si>
  <si>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</si>
  <si>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</si>
  <si>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</si>
  <si>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</si>
  <si>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</si>
  <si>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</si>
  <si>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</si>
  <si>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</si>
  <si>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</si>
  <si>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</si>
  <si>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</si>
  <si>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</si>
  <si>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</si>
  <si>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</si>
  <si>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</si>
  <si>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</si>
  <si>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</si>
  <si>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</si>
  <si>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</si>
  <si>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</si>
  <si>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</si>
  <si>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</si>
  <si>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</si>
  <si>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</si>
  <si>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</si>
  <si>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</si>
  <si>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</si>
  <si>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</si>
  <si>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</si>
  <si>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</si>
  <si>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</si>
  <si>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</si>
  <si>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</si>
  <si>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</si>
  <si>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</si>
  <si>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</si>
  <si>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</si>
  <si>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</si>
  <si>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</si>
  <si>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</si>
  <si>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</si>
  <si>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</si>
  <si>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</si>
  <si>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</si>
  <si>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</si>
  <si>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</si>
  <si>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</si>
  <si>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</si>
  <si>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</si>
  <si>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</si>
  <si>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</si>
  <si>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</si>
  <si>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</si>
  <si>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</si>
  <si>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</si>
  <si>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</si>
  <si>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</si>
  <si>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</si>
  <si>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</si>
  <si>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</si>
  <si>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</si>
  <si>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</si>
  <si>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</si>
  <si>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</si>
  <si>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</si>
  <si>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</si>
  <si>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</si>
  <si>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</si>
  <si>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</si>
  <si>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</si>
  <si>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</si>
  <si>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</si>
  <si>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</si>
  <si>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</si>
  <si>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</si>
  <si>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</si>
  <si>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</si>
  <si>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</si>
  <si>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</si>
  <si>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</si>
  <si>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</si>
  <si>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</si>
  <si>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</si>
  <si>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</si>
  <si>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</si>
  <si>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</si>
  <si>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</si>
  <si>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</si>
  <si>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</si>
  <si>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</si>
  <si>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</si>
  <si>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</si>
  <si>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</si>
  <si>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</si>
  <si>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</si>
  <si>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</si>
  <si>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</si>
  <si>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</si>
  <si>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</si>
  <si>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</si>
  <si>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</si>
  <si>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</si>
  <si>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</si>
  <si>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</si>
  <si>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</si>
  <si>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</si>
  <si>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</si>
  <si>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</si>
  <si>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</si>
  <si>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</si>
  <si>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</si>
  <si>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</si>
  <si>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</si>
  <si>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</si>
  <si>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</si>
  <si>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</si>
  <si>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</si>
  <si>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</si>
  <si>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</si>
  <si>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</si>
  <si>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</si>
  <si>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</si>
  <si>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</si>
  <si>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</si>
  <si>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</si>
  <si>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</si>
  <si>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</si>
  <si>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</si>
  <si>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</si>
  <si>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</si>
  <si>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</si>
  <si>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</si>
  <si>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</si>
  <si>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</si>
  <si>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</si>
  <si>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</si>
  <si>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</si>
  <si>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</si>
  <si>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</si>
  <si>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</si>
  <si>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</si>
  <si>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</si>
  <si>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</si>
  <si>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</si>
  <si>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</si>
  <si>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</si>
  <si>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</si>
  <si>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</si>
  <si>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</si>
  <si>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</si>
  <si>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</si>
  <si>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</si>
  <si>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</si>
  <si>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</si>
  <si>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</si>
  <si>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</si>
  <si>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</si>
  <si>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</si>
  <si>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</si>
  <si>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</si>
  <si>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</si>
  <si>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</si>
  <si>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</si>
  <si>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</si>
  <si>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</si>
  <si>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</si>
  <si>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</si>
  <si>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</si>
  <si>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</si>
  <si>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</si>
  <si>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</si>
  <si>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</si>
  <si>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</si>
  <si>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</si>
  <si>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</si>
  <si>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</si>
  <si>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</si>
  <si>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</si>
  <si>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</si>
  <si>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</si>
  <si>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</si>
  <si>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</si>
  <si>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</si>
  <si>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</si>
  <si>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</si>
  <si>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</si>
  <si>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</si>
  <si>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</si>
  <si>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</si>
  <si>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</si>
  <si>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</si>
  <si>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</si>
  <si>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</si>
  <si>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</si>
  <si>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</si>
  <si>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</si>
  <si>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</si>
  <si>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</si>
  <si>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</si>
  <si>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</si>
  <si>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</si>
  <si>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</si>
  <si>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</si>
  <si>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</si>
  <si>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</si>
  <si>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</si>
  <si>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</si>
  <si>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</si>
  <si>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</si>
  <si>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</si>
  <si>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</si>
  <si>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</si>
  <si>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</si>
  <si>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</si>
  <si>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</si>
  <si>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</si>
  <si>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</si>
  <si>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</si>
  <si>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</si>
  <si>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</si>
  <si>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</si>
  <si>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</si>
  <si>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</si>
  <si>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</si>
  <si>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</si>
  <si>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</si>
  <si>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</si>
  <si>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</si>
  <si>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</si>
  <si>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</si>
  <si>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</si>
  <si>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</si>
  <si>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</si>
  <si>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</si>
  <si>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</si>
  <si>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</si>
  <si>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</si>
  <si>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</si>
  <si>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</si>
  <si>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</si>
  <si>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</si>
  <si>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</si>
  <si>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</si>
  <si>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</si>
  <si>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</si>
  <si>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</si>
  <si>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</si>
  <si>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</si>
  <si>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</si>
  <si>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</si>
  <si>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</si>
  <si>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</si>
  <si>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</si>
  <si>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</si>
  <si>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</si>
  <si>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</si>
  <si>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</si>
  <si>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</si>
  <si>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</si>
  <si>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</si>
  <si>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</si>
  <si>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</si>
  <si>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</si>
  <si>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</si>
  <si>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</si>
  <si>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</si>
  <si>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</si>
  <si>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</si>
  <si>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</si>
  <si>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</si>
  <si>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</si>
  <si>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</si>
  <si>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</si>
  <si>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</si>
  <si>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</si>
  <si>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</si>
  <si>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</si>
  <si>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</si>
  <si>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</si>
  <si>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</si>
  <si>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</si>
  <si>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</si>
  <si>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</si>
  <si>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</si>
  <si>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</si>
  <si>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</si>
  <si>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</si>
  <si>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</si>
  <si>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</si>
  <si>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</si>
  <si>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</si>
  <si>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</si>
  <si>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</si>
  <si>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</si>
  <si>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</si>
  <si>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</si>
  <si>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</si>
  <si>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</si>
  <si>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</si>
  <si>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</si>
  <si>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</si>
  <si>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</si>
  <si>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</si>
  <si>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</si>
  <si>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</si>
  <si>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</si>
  <si>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</si>
  <si>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</si>
  <si>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</si>
  <si>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</si>
  <si>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</si>
  <si>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</si>
  <si>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</si>
  <si>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</si>
  <si>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</si>
  <si>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</si>
  <si>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</si>
  <si>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</si>
  <si>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</si>
  <si>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</si>
  <si>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</si>
  <si>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</si>
  <si>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</si>
  <si>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</si>
  <si>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</si>
  <si>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</si>
  <si>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</si>
  <si>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</si>
  <si>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</si>
  <si>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</si>
  <si>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</si>
  <si>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</si>
  <si>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</si>
  <si>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</si>
  <si>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</si>
  <si>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</si>
  <si>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</si>
  <si>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</si>
  <si>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</si>
  <si>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</si>
  <si>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</si>
  <si>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</si>
  <si>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</si>
  <si>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</si>
  <si>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</si>
  <si>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</si>
  <si>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</si>
  <si>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</si>
  <si>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</si>
  <si>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</si>
  <si>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</si>
  <si>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</si>
  <si>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</si>
  <si>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</si>
  <si>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</si>
  <si>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</si>
  <si>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</si>
  <si>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</si>
  <si>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</si>
  <si>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</si>
  <si>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</si>
  <si>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</si>
  <si>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</si>
  <si>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</si>
  <si>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</si>
  <si>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</si>
  <si>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</si>
  <si>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</si>
  <si>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</si>
  <si>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</si>
  <si>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</si>
  <si>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</si>
  <si>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</si>
  <si>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</si>
  <si>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</si>
  <si>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</si>
  <si>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</si>
  <si>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</si>
  <si>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</si>
  <si>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</si>
  <si>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</si>
  <si>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</si>
  <si>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</si>
  <si>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</si>
  <si>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</si>
  <si>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</si>
  <si>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</si>
  <si>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</si>
  <si>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</si>
  <si>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</si>
  <si>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</si>
  <si>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</si>
  <si>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</si>
  <si>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</si>
  <si>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</si>
  <si>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</si>
  <si>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</si>
  <si>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</si>
  <si>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</si>
  <si>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</si>
  <si>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</si>
  <si>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</si>
  <si>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</si>
  <si>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</si>
  <si>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</si>
  <si>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</si>
  <si>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</si>
  <si>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</si>
  <si>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</si>
  <si>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</si>
  <si>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</si>
  <si>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</si>
  <si>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</si>
  <si>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</si>
  <si>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</si>
  <si>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</si>
  <si>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</si>
  <si>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</si>
  <si>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</si>
  <si>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</si>
  <si>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</si>
  <si>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</si>
  <si>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</si>
  <si>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</si>
  <si>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</si>
  <si>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</si>
  <si>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</si>
  <si>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</si>
  <si>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</si>
  <si>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</si>
  <si>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</si>
  <si>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</si>
  <si>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</si>
  <si>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</si>
  <si>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</si>
  <si>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</si>
  <si>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</si>
  <si>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</si>
  <si>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</si>
  <si>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</si>
  <si>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</si>
  <si>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</si>
  <si>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</si>
  <si>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</si>
  <si>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</si>
  <si>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</si>
  <si>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</si>
  <si>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</si>
  <si>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</si>
  <si>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</si>
  <si>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</si>
  <si>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</si>
  <si>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</si>
  <si>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</si>
  <si>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</si>
  <si>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</si>
  <si>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</si>
  <si>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</si>
  <si>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</si>
  <si>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</si>
  <si>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</si>
  <si>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</si>
  <si>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</si>
  <si>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</si>
  <si>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</si>
  <si>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</si>
  <si>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</si>
  <si>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</si>
  <si>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</si>
  <si>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</si>
  <si>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</si>
  <si>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</si>
  <si>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</si>
  <si>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</si>
  <si>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</si>
  <si>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</si>
  <si>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</si>
  <si>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</si>
  <si>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</si>
  <si>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</si>
  <si>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</si>
  <si>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</si>
  <si>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</si>
  <si>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</si>
  <si>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</si>
  <si>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</si>
  <si>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</si>
  <si>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</si>
  <si>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</si>
  <si>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</si>
  <si>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</si>
  <si>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</si>
  <si>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</si>
  <si>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</si>
  <si>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</si>
  <si>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</si>
  <si>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</si>
  <si>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</si>
  <si>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</si>
  <si>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</si>
  <si>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</si>
  <si>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</si>
  <si>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</si>
  <si>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</si>
  <si>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</si>
  <si>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</si>
  <si>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</si>
  <si>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</si>
  <si>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</si>
  <si>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</si>
  <si>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</si>
  <si>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</si>
  <si>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</si>
  <si>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</si>
  <si>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</si>
  <si>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</si>
  <si>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</si>
  <si>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</si>
  <si>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</si>
  <si>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</si>
  <si>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</si>
  <si>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</si>
  <si>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</si>
  <si>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</si>
  <si>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</si>
  <si>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</si>
  <si>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</si>
  <si>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</si>
  <si>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</si>
  <si>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</si>
  <si>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</si>
  <si>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</si>
  <si>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</si>
  <si>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</si>
  <si>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</si>
  <si>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</si>
  <si>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</si>
  <si>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</si>
  <si>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</si>
  <si>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</si>
  <si>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</si>
  <si>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</si>
  <si>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</si>
  <si>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</si>
  <si>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</si>
  <si>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</si>
  <si>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</si>
  <si>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</si>
  <si>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</si>
  <si>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</si>
  <si>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</si>
  <si>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</si>
  <si>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</si>
  <si>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</si>
  <si>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</si>
  <si>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</si>
  <si>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</si>
  <si>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</si>
  <si>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</si>
  <si>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</si>
  <si>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</si>
  <si>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</si>
  <si>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</si>
  <si>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</si>
  <si>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</si>
  <si>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</si>
  <si>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</si>
  <si>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</si>
  <si>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</si>
  <si>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</si>
  <si>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</si>
  <si>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</si>
  <si>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</si>
  <si>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</si>
  <si>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</si>
  <si>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</si>
  <si>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</si>
  <si>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</si>
  <si>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</si>
  <si>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</si>
  <si>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</si>
  <si>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</si>
  <si>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</si>
  <si>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</si>
  <si>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</si>
  <si>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</si>
  <si>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</si>
  <si>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</si>
  <si>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</si>
  <si>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</si>
  <si>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</si>
  <si>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</si>
  <si>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</si>
  <si>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</si>
  <si>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</si>
  <si>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</si>
  <si>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</si>
  <si>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</si>
  <si>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</si>
  <si>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</si>
  <si>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</si>
  <si>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</si>
  <si>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</si>
  <si>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</si>
  <si>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</si>
  <si>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</si>
  <si>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</si>
  <si>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</si>
  <si>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</si>
  <si>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</si>
  <si>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</si>
  <si>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</si>
  <si>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</si>
  <si>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</si>
  <si>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</si>
  <si>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</si>
  <si>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</si>
  <si>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</si>
  <si>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</si>
  <si>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</si>
  <si>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</si>
  <si>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</si>
  <si>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</si>
  <si>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</si>
  <si>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</si>
  <si>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</si>
  <si>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</si>
  <si>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</si>
  <si>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</si>
  <si>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</si>
  <si>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</si>
  <si>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</si>
  <si>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</si>
  <si>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</si>
  <si>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</si>
  <si>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</si>
  <si>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</si>
  <si>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</si>
  <si>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</si>
  <si>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</si>
  <si>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</si>
  <si>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</si>
  <si>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</si>
  <si>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</si>
  <si>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</si>
  <si>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</si>
  <si>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</si>
  <si>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</si>
  <si>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</si>
  <si>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</si>
  <si>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</si>
  <si>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</si>
  <si>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</si>
  <si>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</si>
  <si>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</si>
  <si>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</si>
  <si>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</si>
  <si>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</si>
  <si>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</si>
  <si>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</si>
  <si>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</si>
  <si>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</si>
  <si>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</si>
  <si>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</si>
  <si>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</si>
  <si>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</si>
  <si>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</si>
  <si>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</si>
  <si>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</si>
  <si>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</si>
  <si>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</si>
  <si>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</si>
  <si>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</si>
  <si>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</si>
  <si>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</si>
  <si>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</si>
  <si>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</si>
  <si>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</si>
  <si>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</si>
  <si>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</si>
  <si>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</si>
  <si>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</si>
  <si>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</si>
  <si>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</si>
  <si>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</si>
  <si>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</si>
  <si>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</si>
  <si>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</si>
  <si>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</si>
  <si>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</si>
  <si>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</si>
  <si>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</si>
  <si>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</si>
  <si>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</si>
  <si>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</si>
  <si>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</si>
  <si>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</si>
  <si>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</si>
  <si>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</si>
  <si>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</si>
  <si>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</si>
  <si>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</si>
  <si>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</si>
  <si>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</si>
  <si>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</si>
  <si>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</si>
  <si>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</si>
  <si>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</si>
  <si>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</si>
  <si>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</si>
  <si>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</si>
  <si>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</si>
  <si>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</si>
  <si>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</si>
  <si>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</si>
  <si>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</si>
  <si>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</si>
  <si>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</si>
  <si>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</si>
  <si>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</si>
  <si>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</si>
  <si>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</si>
  <si>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</si>
  <si>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</si>
  <si>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</si>
  <si>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</si>
  <si>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</si>
  <si>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</si>
  <si>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</si>
  <si>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</si>
  <si>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</si>
  <si>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</si>
  <si>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</si>
  <si>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</si>
  <si>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</si>
  <si>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</si>
  <si>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</si>
  <si>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</si>
  <si>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</si>
  <si>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</si>
  <si>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</si>
  <si>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</si>
  <si>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</si>
  <si>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</si>
  <si>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</si>
  <si>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</si>
  <si>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</si>
  <si>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</si>
  <si>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</si>
  <si>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</si>
  <si>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</si>
  <si>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</si>
  <si>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</si>
  <si>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</si>
  <si>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</si>
  <si>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</si>
  <si>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</si>
  <si>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</si>
  <si>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</si>
  <si>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</si>
  <si>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</si>
  <si>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</si>
  <si>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</si>
  <si>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</si>
  <si>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</si>
  <si>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</si>
  <si>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</si>
  <si>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</si>
  <si>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</si>
  <si>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</si>
  <si>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</si>
  <si>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</si>
  <si>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</si>
  <si>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</si>
  <si>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</si>
  <si>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</si>
  <si>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</si>
  <si>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</si>
  <si>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</si>
  <si>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</si>
  <si>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</si>
  <si>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</si>
  <si>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</si>
  <si>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</si>
  <si>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</si>
  <si>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</si>
  <si>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</si>
  <si>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</si>
  <si>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</si>
  <si>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</si>
  <si>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</si>
  <si>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</si>
  <si>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</si>
  <si>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</si>
  <si>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</si>
  <si>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</si>
  <si>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</si>
  <si>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</si>
  <si>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</si>
  <si>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</si>
  <si>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</si>
  <si>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</si>
  <si>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</si>
  <si>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</si>
  <si>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</si>
  <si>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</si>
  <si>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</si>
  <si>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</si>
  <si>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</si>
  <si>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</si>
  <si>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</si>
  <si>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</si>
  <si>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</si>
  <si>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</si>
  <si>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</si>
  <si>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</si>
  <si>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</si>
  <si>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</si>
  <si>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</si>
  <si>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</si>
  <si>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</si>
  <si>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</si>
  <si>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</si>
  <si>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</si>
  <si>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</si>
  <si>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</si>
  <si>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</si>
  <si>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</si>
  <si>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</si>
  <si>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</si>
  <si>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</si>
  <si>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</si>
  <si>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</si>
  <si>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</si>
  <si>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</si>
  <si>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</si>
  <si>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</si>
  <si>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</si>
  <si>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</si>
  <si>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</si>
  <si>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</si>
  <si>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</si>
  <si>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</si>
  <si>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</si>
  <si>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</si>
  <si>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</si>
  <si>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</si>
  <si>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</si>
  <si>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</si>
  <si>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</si>
  <si>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</si>
  <si>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</si>
  <si>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</si>
  <si>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</si>
  <si>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</si>
  <si>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</si>
  <si>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</si>
  <si>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</si>
  <si>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</si>
  <si>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</si>
  <si>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</si>
  <si>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</si>
  <si>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</si>
  <si>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</si>
  <si>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</si>
  <si>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</si>
  <si>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</si>
  <si>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</si>
  <si>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</si>
  <si>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</si>
  <si>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</si>
  <si>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</si>
  <si>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</si>
  <si>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</si>
  <si>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</si>
  <si>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</si>
  <si>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</si>
  <si>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</si>
  <si>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</si>
  <si>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</si>
  <si>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</si>
  <si>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</si>
  <si>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</si>
  <si>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</si>
  <si>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</si>
  <si>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</si>
  <si>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</si>
  <si>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</si>
  <si>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</si>
  <si>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</si>
  <si>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</si>
  <si>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</si>
  <si>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</si>
  <si>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</si>
  <si>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</si>
  <si>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</si>
  <si>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</si>
  <si>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</si>
  <si>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</si>
  <si>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</si>
  <si>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</si>
  <si>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</si>
  <si>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</si>
  <si>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</si>
  <si>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</si>
  <si>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</si>
  <si>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</si>
  <si>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</si>
  <si>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</si>
  <si>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</si>
  <si>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</si>
  <si>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</si>
  <si>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</si>
  <si>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</si>
  <si>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</si>
  <si>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</si>
  <si>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</si>
  <si>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</si>
  <si>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</si>
  <si>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</si>
  <si>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</si>
  <si>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</si>
  <si>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</si>
  <si>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</si>
  <si>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</si>
  <si>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</si>
  <si>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</si>
  <si>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</si>
  <si>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</si>
  <si>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</si>
  <si>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</si>
  <si>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</si>
  <si>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</si>
  <si>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</si>
  <si>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</si>
  <si>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</si>
  <si>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</si>
  <si>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</si>
  <si>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</si>
  <si>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</si>
  <si>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</si>
  <si>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</si>
  <si>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</si>
  <si>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</si>
  <si>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</si>
  <si>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</si>
  <si>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</si>
  <si>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</si>
  <si>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</si>
  <si>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</si>
  <si>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</si>
  <si>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</si>
  <si>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</si>
  <si>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</si>
  <si>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</si>
  <si>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</si>
  <si>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</si>
  <si>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</si>
  <si>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</si>
  <si>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</si>
  <si>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</si>
  <si>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</si>
  <si>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</si>
  <si>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</si>
  <si>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</si>
  <si>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</si>
  <si>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</si>
  <si>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</si>
  <si>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</si>
  <si>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</si>
  <si>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</si>
  <si>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</si>
  <si>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</si>
  <si>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</si>
  <si>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</si>
  <si>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</si>
  <si>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</si>
  <si>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</si>
  <si>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</si>
  <si>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</si>
  <si>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</si>
  <si>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</si>
  <si>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</si>
  <si>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</si>
  <si>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</si>
  <si>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</si>
  <si>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</si>
  <si>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</si>
  <si>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</si>
  <si>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</si>
  <si>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</si>
  <si>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</si>
  <si>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</si>
  <si>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</si>
  <si>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</si>
  <si>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</si>
  <si>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</si>
  <si>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</si>
  <si>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</si>
  <si>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</si>
  <si>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</si>
  <si>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</si>
  <si>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</si>
  <si>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</si>
  <si>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</si>
  <si>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</si>
  <si>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</si>
  <si>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</si>
  <si>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</si>
  <si>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</si>
  <si>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</si>
  <si>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</si>
  <si>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</si>
  <si>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</si>
  <si>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</si>
  <si>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</si>
  <si>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</si>
  <si>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</si>
  <si>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</si>
  <si>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</si>
  <si>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</si>
  <si>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</si>
  <si>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</si>
  <si>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</si>
  <si>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</si>
  <si>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</si>
  <si>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</si>
  <si>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</si>
  <si>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</si>
  <si>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</si>
  <si>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</si>
  <si>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</si>
  <si>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</si>
  <si>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</si>
  <si>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</si>
  <si>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</si>
  <si>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</si>
  <si>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</si>
  <si>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</si>
  <si>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</si>
  <si>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</si>
  <si>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</si>
  <si>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</si>
  <si>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</si>
  <si>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</si>
  <si>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</si>
  <si>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</si>
  <si>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</si>
  <si>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</si>
  <si>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</si>
  <si>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</si>
  <si>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</si>
  <si>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</si>
  <si>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</si>
  <si>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</si>
  <si>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</si>
  <si>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</si>
  <si>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</si>
  <si>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</si>
  <si>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</si>
  <si>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</si>
  <si>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</si>
  <si>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</si>
  <si>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</si>
  <si>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</si>
  <si>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</si>
  <si>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</si>
  <si>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</si>
  <si>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</si>
  <si>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</si>
  <si>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</si>
  <si>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</si>
  <si>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</si>
  <si>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</si>
  <si>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</si>
  <si>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</si>
  <si>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</si>
  <si>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</si>
  <si>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</si>
  <si>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</si>
  <si>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</si>
  <si>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</si>
  <si>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</si>
  <si>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</si>
  <si>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</si>
  <si>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</si>
  <si>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</si>
  <si>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</si>
  <si>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</si>
  <si>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</si>
  <si>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</si>
  <si>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</si>
  <si>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</si>
  <si>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</si>
  <si>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</si>
  <si>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</si>
  <si>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</si>
  <si>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</si>
  <si>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</si>
  <si>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</si>
  <si>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</si>
  <si>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</si>
  <si>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</si>
  <si>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</si>
  <si>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</si>
  <si>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</si>
  <si>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</si>
  <si>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</si>
  <si>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</si>
  <si>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</si>
  <si>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</si>
  <si>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</si>
  <si>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</si>
  <si>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</si>
  <si>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</si>
  <si>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</si>
  <si>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</si>
  <si>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</si>
  <si>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</si>
  <si>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</si>
  <si>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</si>
  <si>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</si>
  <si>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</si>
  <si>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</si>
  <si>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</si>
  <si>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</si>
  <si>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</si>
  <si>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</si>
  <si>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</si>
  <si>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</si>
  <si>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</si>
  <si>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</si>
  <si>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</si>
  <si>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</si>
  <si>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</si>
  <si>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</si>
  <si>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</si>
  <si>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</si>
  <si>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</si>
  <si>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</si>
  <si>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</si>
  <si>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</si>
  <si>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</si>
  <si>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</si>
  <si>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</si>
  <si>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</si>
  <si>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</si>
  <si>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</si>
  <si>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</si>
  <si>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</si>
  <si>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</si>
  <si>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</si>
  <si>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</si>
  <si>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</si>
  <si>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</si>
  <si>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</si>
  <si>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</si>
  <si>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</si>
  <si>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</si>
  <si>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</si>
  <si>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</si>
  <si>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</si>
  <si>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</si>
  <si>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</si>
  <si>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</si>
  <si>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</si>
  <si>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</si>
  <si>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</si>
  <si>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</si>
  <si>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</si>
  <si>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</si>
  <si>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</si>
  <si>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</si>
  <si>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</si>
  <si>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</si>
  <si>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</si>
  <si>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</si>
  <si>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</si>
  <si>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</si>
  <si>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</si>
  <si>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</si>
  <si>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</si>
  <si>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</si>
  <si>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</si>
  <si>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</si>
  <si>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</si>
  <si>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</si>
  <si>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</si>
  <si>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</si>
  <si>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</si>
  <si>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</si>
  <si>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</si>
  <si>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</si>
  <si>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</si>
  <si>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</si>
  <si>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</si>
  <si>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</si>
  <si>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</si>
  <si>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</si>
  <si>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</si>
  <si>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</si>
  <si>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</si>
  <si>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</si>
  <si>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</si>
  <si>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</si>
  <si>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</si>
  <si>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</si>
  <si>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</si>
  <si>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</si>
  <si>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</si>
  <si>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</si>
  <si>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</si>
  <si>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</si>
  <si>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</si>
  <si>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</si>
  <si>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</si>
  <si>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</si>
  <si>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</si>
  <si>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</si>
  <si>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</si>
  <si>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</si>
  <si>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</si>
  <si>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</si>
  <si>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</si>
  <si>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</si>
  <si>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</si>
  <si>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</si>
  <si>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</si>
  <si>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</si>
  <si>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</si>
  <si>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</si>
  <si>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</si>
  <si>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</si>
  <si>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</si>
  <si>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</si>
  <si>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</si>
  <si>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</si>
  <si>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</si>
  <si>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</si>
  <si>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</si>
  <si>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</si>
  <si>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</si>
  <si>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</si>
  <si>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</si>
  <si>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</si>
  <si>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</si>
  <si>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</si>
  <si>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</si>
  <si>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</si>
  <si>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</si>
  <si>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</si>
  <si>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</si>
  <si>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</si>
  <si>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</si>
  <si>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</si>
  <si>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</si>
  <si>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</si>
  <si>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</si>
  <si>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</si>
  <si>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</si>
  <si>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</si>
  <si>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</si>
  <si>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</si>
  <si>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</si>
  <si>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</si>
  <si>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</si>
  <si>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</si>
  <si>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</si>
  <si>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</si>
  <si>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</si>
  <si>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</si>
  <si>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</si>
  <si>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</si>
  <si>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</si>
  <si>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</si>
  <si>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</si>
  <si>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</si>
  <si>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</si>
  <si>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</si>
  <si>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</si>
  <si>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</si>
  <si>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</si>
  <si>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</si>
  <si>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</si>
  <si>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</si>
  <si>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</si>
  <si>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</si>
  <si>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</si>
  <si>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</si>
  <si>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</si>
  <si>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</si>
  <si>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</si>
  <si>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</si>
  <si>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</si>
  <si>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</si>
  <si>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</si>
  <si>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</si>
  <si>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</si>
  <si>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</si>
  <si>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</si>
  <si>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</si>
  <si>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</si>
  <si>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</si>
  <si>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</si>
  <si>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</si>
  <si>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</si>
  <si>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</si>
  <si>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</si>
  <si>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</si>
  <si>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</si>
  <si>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</si>
  <si>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</si>
  <si>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</si>
  <si>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</si>
  <si>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</si>
  <si>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</si>
  <si>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</si>
  <si>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</si>
  <si>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</si>
  <si>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</si>
  <si>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</si>
  <si>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</si>
  <si>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</si>
  <si>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</si>
  <si>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</si>
  <si>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</si>
  <si>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</si>
  <si>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</si>
  <si>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</si>
  <si>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</si>
  <si>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</si>
  <si>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</si>
  <si>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</si>
  <si>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</si>
  <si>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</si>
  <si>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</si>
  <si>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</si>
  <si>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</si>
  <si>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</si>
  <si>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</si>
  <si>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</si>
  <si>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</si>
  <si>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</si>
  <si>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</si>
  <si>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</si>
  <si>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</si>
  <si>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</si>
  <si>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</si>
  <si>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</si>
  <si>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</si>
  <si>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</si>
  <si>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</si>
  <si>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</si>
  <si>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</si>
  <si>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</si>
  <si>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</si>
  <si>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</si>
  <si>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</si>
  <si>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</si>
  <si>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</si>
  <si>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</si>
  <si>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</si>
  <si>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</si>
  <si>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</si>
  <si>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</si>
  <si>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</si>
  <si>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</si>
  <si>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</si>
  <si>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</si>
  <si>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</si>
  <si>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</si>
  <si>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</si>
  <si>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</si>
  <si>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</si>
  <si>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</si>
  <si>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</si>
  <si>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</si>
  <si>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</si>
  <si>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</si>
  <si>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</si>
  <si>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</si>
  <si>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</si>
  <si>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</si>
  <si>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</si>
  <si>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</si>
  <si>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</si>
  <si>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</si>
  <si>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</si>
  <si>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</si>
  <si>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</si>
  <si>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</si>
  <si>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</si>
  <si>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</si>
  <si>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</si>
  <si>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</si>
  <si>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</si>
  <si>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</si>
  <si>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</si>
  <si>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</si>
  <si>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</si>
  <si>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</si>
  <si>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</si>
  <si>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</si>
  <si>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</si>
  <si>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</si>
  <si>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</si>
  <si>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</si>
  <si>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</si>
  <si>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</si>
  <si>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</si>
  <si>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</si>
  <si>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</si>
  <si>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</si>
  <si>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</si>
  <si>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</si>
  <si>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</si>
  <si>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</si>
  <si>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</si>
  <si>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</si>
  <si>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</si>
  <si>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</si>
  <si>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</si>
  <si>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</si>
  <si>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</si>
  <si>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</si>
  <si>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</si>
  <si>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</si>
  <si>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</si>
  <si>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</si>
  <si>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</si>
  <si>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</si>
  <si>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</si>
  <si>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</si>
  <si>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</si>
  <si>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</si>
  <si>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</si>
  <si>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</si>
  <si>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</si>
  <si>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</si>
  <si>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</si>
  <si>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</si>
  <si>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</si>
  <si>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</si>
  <si>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</si>
  <si>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</si>
  <si>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</si>
  <si>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</si>
  <si>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</si>
  <si>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</si>
  <si>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</si>
  <si>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</si>
  <si>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</si>
  <si>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</si>
  <si>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</si>
  <si>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</si>
  <si>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</si>
  <si>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</si>
  <si>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</si>
  <si>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</si>
  <si>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</si>
  <si>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</si>
  <si>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</si>
  <si>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</si>
  <si>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</si>
  <si>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</si>
  <si>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</si>
  <si>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</si>
  <si>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</si>
  <si>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</si>
  <si>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</si>
  <si>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</si>
  <si>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</si>
  <si>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</si>
  <si>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</si>
  <si>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</si>
  <si>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</si>
  <si>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</si>
  <si>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</si>
  <si>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</si>
  <si>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</si>
  <si>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</si>
  <si>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</si>
  <si>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</si>
  <si>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</si>
  <si>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</si>
  <si>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</si>
  <si>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</si>
  <si>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</si>
  <si>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</si>
  <si>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</si>
  <si>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</si>
  <si>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</si>
  <si>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</si>
  <si>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</si>
  <si>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</si>
  <si>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</si>
  <si>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</si>
  <si>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</si>
  <si>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</si>
  <si>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</si>
  <si>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</si>
  <si>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</si>
  <si>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</si>
  <si>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</si>
  <si>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</si>
  <si>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</si>
  <si>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</si>
  <si>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</si>
  <si>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</si>
  <si>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</si>
  <si>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</si>
  <si>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</si>
  <si>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</si>
  <si>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</si>
  <si>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</si>
  <si>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</si>
  <si>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</si>
  <si>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</si>
  <si>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</si>
  <si>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</si>
  <si>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</si>
  <si>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</si>
  <si>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</si>
  <si>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</si>
  <si>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</si>
  <si>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</si>
  <si>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</si>
  <si>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</si>
  <si>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</si>
  <si>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</si>
  <si>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</si>
  <si>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</si>
  <si>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</si>
  <si>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</si>
  <si>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</si>
  <si>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</si>
  <si>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</si>
  <si>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</si>
  <si>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</si>
  <si>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</si>
  <si>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</si>
  <si>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</si>
  <si>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</si>
  <si>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</si>
  <si>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</si>
  <si>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</si>
  <si>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</si>
  <si>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</si>
  <si>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</si>
  <si>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</si>
  <si>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</si>
  <si>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</si>
  <si>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</si>
  <si>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</si>
  <si>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</si>
  <si>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</si>
  <si>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</si>
  <si>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</si>
  <si>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</si>
  <si>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</si>
  <si>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</si>
  <si>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</si>
  <si>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</si>
  <si>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</si>
  <si>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</si>
  <si>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</si>
  <si>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</si>
  <si>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</si>
  <si>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</si>
  <si>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</si>
  <si>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</si>
  <si>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</si>
  <si>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</si>
  <si>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</si>
  <si>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</si>
  <si>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</si>
  <si>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</si>
  <si>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</si>
  <si>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</si>
  <si>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</si>
  <si>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</si>
  <si>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</si>
  <si>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</si>
  <si>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</si>
  <si>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</si>
  <si>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</si>
  <si>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</si>
  <si>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</si>
  <si>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</si>
  <si>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</si>
  <si>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</si>
  <si>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</si>
  <si>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</si>
  <si>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</si>
  <si>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</si>
  <si>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</si>
  <si>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</si>
  <si>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</si>
  <si>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</si>
  <si>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</si>
  <si>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</si>
  <si>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</si>
  <si>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</si>
  <si>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</si>
  <si>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</si>
  <si>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</si>
  <si>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</si>
  <si>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</si>
  <si>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</si>
  <si>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</si>
  <si>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</si>
  <si>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</si>
  <si>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</si>
  <si>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</si>
  <si>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</si>
  <si>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</si>
  <si>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</si>
  <si>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</si>
  <si>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</si>
  <si>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</si>
  <si>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</si>
  <si>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</si>
  <si>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</si>
  <si>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</si>
  <si>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</si>
  <si>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</si>
  <si>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</si>
  <si>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</si>
  <si>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</si>
  <si>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</si>
  <si>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</si>
  <si>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</si>
  <si>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</si>
  <si>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</si>
  <si>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</si>
  <si>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</si>
  <si>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</si>
  <si>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</si>
  <si>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</si>
  <si>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</si>
  <si>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</si>
  <si>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</si>
  <si>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</si>
  <si>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</si>
  <si>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</si>
  <si>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</si>
  <si>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</si>
  <si>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</si>
  <si>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</si>
  <si>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</si>
  <si>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</si>
  <si>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</si>
  <si>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</si>
  <si>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</si>
  <si>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</si>
  <si>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</si>
  <si>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</si>
  <si>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</si>
  <si>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</si>
  <si>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</si>
  <si>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</si>
  <si>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</si>
  <si>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</si>
  <si>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</si>
  <si>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</si>
  <si>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</si>
  <si>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</si>
  <si>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</si>
  <si>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</si>
  <si>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</si>
  <si>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</si>
  <si>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</si>
  <si>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</si>
  <si>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</si>
  <si>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</si>
  <si>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</si>
  <si>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</si>
  <si>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</si>
  <si>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</si>
  <si>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</si>
  <si>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</si>
  <si>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</si>
  <si>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</si>
  <si>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</si>
  <si>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</si>
  <si>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</si>
  <si>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</si>
  <si>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</si>
  <si>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</si>
  <si>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</si>
  <si>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</si>
  <si>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</si>
  <si>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</si>
  <si>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</si>
  <si>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</si>
  <si>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</si>
  <si>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</si>
  <si>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</si>
  <si>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</si>
  <si>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</si>
  <si>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</si>
  <si>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</si>
  <si>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</si>
  <si>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</si>
  <si>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</si>
  <si>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</si>
  <si>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</si>
  <si>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</si>
  <si>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</si>
  <si>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</si>
  <si>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</si>
  <si>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</si>
  <si>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</si>
  <si>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</si>
  <si>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</si>
  <si>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</si>
  <si>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</si>
  <si>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</si>
  <si>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</si>
  <si>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</si>
  <si>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</si>
  <si>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</si>
  <si>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</si>
  <si>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</si>
  <si>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</si>
  <si>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</si>
  <si>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</si>
  <si>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</si>
  <si>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</si>
  <si>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</si>
  <si>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</si>
  <si>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</si>
  <si>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</si>
  <si>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</si>
  <si>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</si>
  <si>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</si>
  <si>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</si>
  <si>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</si>
  <si>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</si>
  <si>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</si>
  <si>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</si>
  <si>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</si>
  <si>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</si>
  <si>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</si>
  <si>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</si>
  <si>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</si>
  <si>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</si>
  <si>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</si>
  <si>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</si>
  <si>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</si>
  <si>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</si>
  <si>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</si>
  <si>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</si>
  <si>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</si>
  <si>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</si>
  <si>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</si>
  <si>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</si>
  <si>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</si>
  <si>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</si>
  <si>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</si>
  <si>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</si>
  <si>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</si>
  <si>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</si>
  <si>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</si>
  <si>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</si>
  <si>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</si>
  <si>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</si>
  <si>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</si>
  <si>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</si>
  <si>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</si>
  <si>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</si>
  <si>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</si>
  <si>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</si>
  <si>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</si>
  <si>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</si>
  <si>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</si>
  <si>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</si>
  <si>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</si>
  <si>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</si>
  <si>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</si>
  <si>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</si>
  <si>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</si>
  <si>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</si>
  <si>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</si>
  <si>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</si>
  <si>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</si>
  <si>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</si>
  <si>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</si>
  <si>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</si>
  <si>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</si>
  <si>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</si>
  <si>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</si>
  <si>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</si>
  <si>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</si>
  <si>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</si>
  <si>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</si>
  <si>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</si>
  <si>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</si>
  <si>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</si>
  <si>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</si>
  <si>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</si>
  <si>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</si>
  <si>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</si>
  <si>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</si>
  <si>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</si>
  <si>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</si>
  <si>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</si>
  <si>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</si>
  <si>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</si>
  <si>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</si>
  <si>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</si>
  <si>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</si>
  <si>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</si>
  <si>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</si>
  <si>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</si>
  <si>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</si>
  <si>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</si>
  <si>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</si>
  <si>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</si>
  <si>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</si>
  <si>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</si>
  <si>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</si>
  <si>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</si>
  <si>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</si>
  <si>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</si>
  <si>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</si>
  <si>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</si>
  <si>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</si>
  <si>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</si>
  <si>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</si>
  <si>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</si>
  <si>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</si>
  <si>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</si>
  <si>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</si>
  <si>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</si>
  <si>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</si>
  <si>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</si>
  <si>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</si>
  <si>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</si>
  <si>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</si>
  <si>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</si>
  <si>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</si>
  <si>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</si>
  <si>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</si>
  <si>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</si>
  <si>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</si>
  <si>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</si>
  <si>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</si>
  <si>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</si>
  <si>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</si>
  <si>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</si>
  <si>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</si>
  <si>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</si>
  <si>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</si>
  <si>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</si>
  <si>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</si>
  <si>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</si>
  <si>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</si>
  <si>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</si>
  <si>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</si>
  <si>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</si>
  <si>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</si>
  <si>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</si>
  <si>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</si>
  <si>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</si>
  <si>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</si>
  <si>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</si>
  <si>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</si>
  <si>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</si>
  <si>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</si>
  <si>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</si>
  <si>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</si>
  <si>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</si>
  <si>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</si>
  <si>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</si>
  <si>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</si>
  <si>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</si>
  <si>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</si>
  <si>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</si>
  <si>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</si>
  <si>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</si>
  <si>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</si>
  <si>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</si>
  <si>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</si>
  <si>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</si>
  <si>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</si>
  <si>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</si>
  <si>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</si>
  <si>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</si>
  <si>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</si>
  <si>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</si>
  <si>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</si>
  <si>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</si>
  <si>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</si>
  <si>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</si>
  <si>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</si>
  <si>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</si>
  <si>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</si>
  <si>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</si>
  <si>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</si>
  <si>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</si>
  <si>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</si>
  <si>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</si>
  <si>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</si>
  <si>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</si>
  <si>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</si>
  <si>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</si>
  <si>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</si>
  <si>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</si>
  <si>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</si>
  <si>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</si>
  <si>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</si>
  <si>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</si>
  <si>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</si>
  <si>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</si>
  <si>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</si>
  <si>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</si>
  <si>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</si>
  <si>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</si>
  <si>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</si>
  <si>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</si>
  <si>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</si>
  <si>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</si>
  <si>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</si>
  <si>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</si>
  <si>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</si>
  <si>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</si>
  <si>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</si>
  <si>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</si>
  <si>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</si>
  <si>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</si>
  <si>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</si>
  <si>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</si>
  <si>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</si>
  <si>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</si>
  <si>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</si>
  <si>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</si>
  <si>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</si>
  <si>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</si>
  <si>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</si>
  <si>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</si>
  <si>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</si>
  <si>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</si>
  <si>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</si>
  <si>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</si>
  <si>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</si>
  <si>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</si>
  <si>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</si>
  <si>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</si>
  <si>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</si>
  <si>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</si>
  <si>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</si>
  <si>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</si>
  <si>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</si>
  <si>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</si>
  <si>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</si>
  <si>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</si>
  <si>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</si>
  <si>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</si>
  <si>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</si>
  <si>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</si>
  <si>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</si>
  <si>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</si>
  <si>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</si>
  <si>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</si>
  <si>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</si>
  <si>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</si>
  <si>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</si>
  <si>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</si>
  <si>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</si>
  <si>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</si>
  <si>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</si>
  <si>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</si>
  <si>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</si>
  <si>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</si>
  <si>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</si>
  <si>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</si>
  <si>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</si>
  <si>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</si>
  <si>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</si>
  <si>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</si>
  <si>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</si>
  <si>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</si>
  <si>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</si>
  <si>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</si>
  <si>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</si>
  <si>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</si>
  <si>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</si>
  <si>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</si>
  <si>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</si>
  <si>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</si>
  <si>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</si>
  <si>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</si>
  <si>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</si>
  <si>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</si>
  <si>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</si>
  <si>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</si>
  <si>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</si>
  <si>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</si>
  <si>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</si>
  <si>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</si>
  <si>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</si>
  <si>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</si>
  <si>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</si>
  <si>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</si>
  <si>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</si>
  <si>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</si>
  <si>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</si>
  <si>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</si>
  <si>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</si>
  <si>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</si>
  <si>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</si>
  <si>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</si>
  <si>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</si>
  <si>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</si>
  <si>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</si>
  <si>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</si>
  <si>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</si>
  <si>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</si>
  <si>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</si>
  <si>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</si>
  <si>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</si>
  <si>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</si>
  <si>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</si>
  <si>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</si>
  <si>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</si>
  <si>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</si>
  <si>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</si>
  <si>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</si>
  <si>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</si>
  <si>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</si>
  <si>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</si>
  <si>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</si>
  <si>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</si>
  <si>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</si>
  <si>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</si>
  <si>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</si>
  <si>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</si>
  <si>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</si>
  <si>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</si>
  <si>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</si>
  <si>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</si>
  <si>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</si>
  <si>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</si>
  <si>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</si>
  <si>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</si>
  <si>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</si>
  <si>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</si>
  <si>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</si>
  <si>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</si>
  <si>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</si>
  <si>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</si>
  <si>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</si>
  <si>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</si>
  <si>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</si>
  <si>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</si>
  <si>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</si>
  <si>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</si>
  <si>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</si>
  <si>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</si>
  <si>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</si>
  <si>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</si>
  <si>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</si>
  <si>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</si>
  <si>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</si>
  <si>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</si>
  <si>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</si>
  <si>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</si>
  <si>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</si>
  <si>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</si>
  <si>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</si>
  <si>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</si>
  <si>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</si>
  <si>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</si>
  <si>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</si>
  <si>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</si>
  <si>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</si>
  <si>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</si>
  <si>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</si>
  <si>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</si>
  <si>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</si>
  <si>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</si>
  <si>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</si>
  <si>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</si>
  <si>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</si>
  <si>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</si>
  <si>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</si>
  <si>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</si>
  <si>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</si>
  <si>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</si>
  <si>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</si>
  <si>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</si>
  <si>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</si>
  <si>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</si>
  <si>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</si>
  <si>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</si>
  <si>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</si>
  <si>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</si>
  <si>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</si>
  <si>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</si>
  <si>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</si>
  <si>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</si>
  <si>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</si>
  <si>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</si>
  <si>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</si>
  <si>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</si>
  <si>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</si>
  <si>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</si>
  <si>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</si>
  <si>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</si>
  <si>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</si>
  <si>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</si>
  <si>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</si>
  <si>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</si>
  <si>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</si>
  <si>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</si>
  <si>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</si>
  <si>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</si>
  <si>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</si>
  <si>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</si>
  <si>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</si>
  <si>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</si>
  <si>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</si>
  <si>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</si>
  <si>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</si>
  <si>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</si>
  <si>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</si>
  <si>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</si>
  <si>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</si>
  <si>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</si>
  <si>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</si>
  <si>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</si>
  <si>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</si>
  <si>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</si>
  <si>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</si>
  <si>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</si>
  <si>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</si>
  <si>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</si>
  <si>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</si>
  <si>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</si>
  <si>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</si>
  <si>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</si>
  <si>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</si>
  <si>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</si>
  <si>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</si>
  <si>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</si>
  <si>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</si>
  <si>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</si>
  <si>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</si>
  <si>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</si>
  <si>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</si>
  <si>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</si>
  <si>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</si>
  <si>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</si>
  <si>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</si>
  <si>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</si>
  <si>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</si>
  <si>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</si>
  <si>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</si>
  <si>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</si>
  <si>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</si>
  <si>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</si>
  <si>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</si>
  <si>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</si>
  <si>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</si>
  <si>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</si>
  <si>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</si>
  <si>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</si>
  <si>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</si>
  <si>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</si>
  <si>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</si>
  <si>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</si>
  <si>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</si>
  <si>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</si>
  <si>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</si>
  <si>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</si>
  <si>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</si>
  <si>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</si>
  <si>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</si>
  <si>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</si>
  <si>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</si>
  <si>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</si>
  <si>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</si>
  <si>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</si>
  <si>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</si>
  <si>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</si>
  <si>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</si>
  <si>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</si>
  <si>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</si>
  <si>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</si>
  <si>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</si>
  <si>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</si>
  <si>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</si>
  <si>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</si>
  <si>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</si>
  <si>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</si>
  <si>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</si>
  <si>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</si>
  <si>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</si>
  <si>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</si>
  <si>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</si>
  <si>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</si>
  <si>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</si>
  <si>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</si>
  <si>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</si>
  <si>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</si>
  <si>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</si>
  <si>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</si>
  <si>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</si>
  <si>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</si>
  <si>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</si>
  <si>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</si>
  <si>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</si>
  <si>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</si>
  <si>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</si>
  <si>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</si>
  <si>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</si>
  <si>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</si>
  <si>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</si>
  <si>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</si>
  <si>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</si>
  <si>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</si>
  <si>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</si>
  <si>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</si>
  <si>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</si>
  <si>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</si>
  <si>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</si>
  <si>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</si>
  <si>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</si>
  <si>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</si>
  <si>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</si>
  <si>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</si>
  <si>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</si>
  <si>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</si>
  <si>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</si>
  <si>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</si>
  <si>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</si>
  <si>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</si>
  <si>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</si>
  <si>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</si>
  <si>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</si>
  <si>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</si>
  <si>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</si>
  <si>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</si>
  <si>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</si>
  <si>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</si>
  <si>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</si>
  <si>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</si>
  <si>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</si>
  <si>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</si>
  <si>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</si>
  <si>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</si>
  <si>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</si>
  <si>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</si>
  <si>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</si>
  <si>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</si>
  <si>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</si>
  <si>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</si>
  <si>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</si>
  <si>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</si>
  <si>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</si>
  <si>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</si>
  <si>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</si>
  <si>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</si>
  <si>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</si>
  <si>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</si>
  <si>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</si>
  <si>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</si>
  <si>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</si>
  <si>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</si>
  <si>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</si>
  <si>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</si>
  <si>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</si>
  <si>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</si>
  <si>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</si>
  <si>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</si>
  <si>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</si>
  <si>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</si>
  <si>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</si>
  <si>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</si>
  <si>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</si>
  <si>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</si>
  <si>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</si>
  <si>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</si>
  <si>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</si>
  <si>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</si>
  <si>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</si>
  <si>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</si>
  <si>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</si>
  <si>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</si>
  <si>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</si>
  <si>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</si>
  <si>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</si>
  <si>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</si>
  <si>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</si>
  <si>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</si>
  <si>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</si>
  <si>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</si>
  <si>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</si>
  <si>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</si>
  <si>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</si>
  <si>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</si>
  <si>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</si>
  <si>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</si>
  <si>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</si>
  <si>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</si>
  <si>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</si>
  <si>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</si>
  <si>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</si>
  <si>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</si>
  <si>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</si>
  <si>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</si>
  <si>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</si>
  <si>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</si>
  <si>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</si>
  <si>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</si>
  <si>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</si>
  <si>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</si>
  <si>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</si>
  <si>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</si>
  <si>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</si>
  <si>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</si>
  <si>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</si>
  <si>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</si>
  <si>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</si>
  <si>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</si>
  <si>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</si>
  <si>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</si>
  <si>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</si>
  <si>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</si>
  <si>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</si>
  <si>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</si>
  <si>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</si>
  <si>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</si>
  <si>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</si>
  <si>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</si>
  <si>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</si>
  <si>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</si>
  <si>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</si>
  <si>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</si>
  <si>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</si>
  <si>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</si>
  <si>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</si>
  <si>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</si>
  <si>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</si>
  <si>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</si>
  <si>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</si>
  <si>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</si>
  <si>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</si>
  <si>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</si>
  <si>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</si>
  <si>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</si>
  <si>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</si>
  <si>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</si>
  <si>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</si>
  <si>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</si>
  <si>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</si>
  <si>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</si>
  <si>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</si>
  <si>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</si>
  <si>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</si>
  <si>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</si>
  <si>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</si>
  <si>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</si>
  <si>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</si>
  <si>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</si>
  <si>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</si>
  <si>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</si>
  <si>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</si>
  <si>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</si>
  <si>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</si>
  <si>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</si>
  <si>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</si>
  <si>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</si>
  <si>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</si>
  <si>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</si>
  <si>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</si>
  <si>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</si>
  <si>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</si>
  <si>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</si>
  <si>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</si>
  <si>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</si>
  <si>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</si>
  <si>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</si>
  <si>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</si>
  <si>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</si>
  <si>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</si>
  <si>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</si>
  <si>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</si>
  <si>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</si>
  <si>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</si>
  <si>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</si>
  <si>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</si>
  <si>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</si>
  <si>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</si>
  <si>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</si>
  <si>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</si>
  <si>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</si>
  <si>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</si>
  <si>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</si>
  <si>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</si>
  <si>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</si>
  <si>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</si>
  <si>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</si>
  <si>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</si>
  <si>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</si>
  <si>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</si>
  <si>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</si>
  <si>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</si>
  <si>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</si>
  <si>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</si>
  <si>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</si>
  <si>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</si>
  <si>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</si>
  <si>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</si>
  <si>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</si>
  <si>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</si>
  <si>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</si>
  <si>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</si>
  <si>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</si>
  <si>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</si>
  <si>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</si>
  <si>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</si>
  <si>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</si>
  <si>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</si>
  <si>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</si>
  <si>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</si>
  <si>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</si>
  <si>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</si>
  <si>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</si>
  <si>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</si>
  <si>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</si>
  <si>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</si>
  <si>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</si>
  <si>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</si>
  <si>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</si>
  <si>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</si>
  <si>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</si>
  <si>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</si>
  <si>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</si>
  <si>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</si>
  <si>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</si>
  <si>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</si>
  <si>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</si>
  <si>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</si>
  <si>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</si>
  <si>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</si>
  <si>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</si>
  <si>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</si>
  <si>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</si>
  <si>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</si>
  <si>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</si>
  <si>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</si>
  <si>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</si>
  <si>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</si>
  <si>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</si>
  <si>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</si>
  <si>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</si>
  <si>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</si>
  <si>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</si>
  <si>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</si>
  <si>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</si>
  <si>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</si>
  <si>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</si>
  <si>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</si>
  <si>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</si>
  <si>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</si>
  <si>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</si>
  <si>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</si>
  <si>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</si>
  <si>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</si>
  <si>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</si>
  <si>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</si>
  <si>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</si>
  <si>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</si>
  <si>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</si>
  <si>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</si>
  <si>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</si>
  <si>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</si>
  <si>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</si>
  <si>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</si>
  <si>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</si>
  <si>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</si>
  <si>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</si>
  <si>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</si>
  <si>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</si>
  <si>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</si>
  <si>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</si>
  <si>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</si>
  <si>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</si>
  <si>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</si>
  <si>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</si>
  <si>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</si>
  <si>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</si>
  <si>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</si>
  <si>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</si>
  <si>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</si>
  <si>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</si>
  <si>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</si>
  <si>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</si>
  <si>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</si>
  <si>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</si>
  <si>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</si>
  <si>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</si>
  <si>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</si>
  <si>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</si>
  <si>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</si>
  <si>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</si>
  <si>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</si>
  <si>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</si>
  <si>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</si>
  <si>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</si>
  <si>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</si>
  <si>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</si>
  <si>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</si>
  <si>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</si>
  <si>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</si>
  <si>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</si>
  <si>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</si>
  <si>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</si>
  <si>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</si>
  <si>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</si>
  <si>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</si>
  <si>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</si>
  <si>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</si>
  <si>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</si>
  <si>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</si>
  <si>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</si>
  <si>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</si>
  <si>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</si>
  <si>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</si>
  <si>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</si>
  <si>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</si>
  <si>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</si>
  <si>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</si>
  <si>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</si>
  <si>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</si>
  <si>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</si>
  <si>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</si>
  <si>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</si>
  <si>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</si>
  <si>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</si>
  <si>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</si>
  <si>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</si>
  <si>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</si>
  <si>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</si>
  <si>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</si>
  <si>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</si>
  <si>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</si>
  <si>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</si>
  <si>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</si>
  <si>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</si>
  <si>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</si>
  <si>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</si>
  <si>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</si>
  <si>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</si>
  <si>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</si>
  <si>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</si>
  <si>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</si>
  <si>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</si>
  <si>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</si>
  <si>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</si>
  <si>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</si>
  <si>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</si>
  <si>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</si>
  <si>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</si>
  <si>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</si>
  <si>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</si>
  <si>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</si>
  <si>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</si>
  <si>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</si>
  <si>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</si>
  <si>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</si>
  <si>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</si>
  <si>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</si>
  <si>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</si>
  <si>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</si>
  <si>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</si>
  <si>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</si>
  <si>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</si>
  <si>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</si>
  <si>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</si>
  <si>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</si>
  <si>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</si>
  <si>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</si>
  <si>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</si>
  <si>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</si>
  <si>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</si>
  <si>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</si>
  <si>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</si>
  <si>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</si>
  <si>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</si>
  <si>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</si>
  <si>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</si>
  <si>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</si>
  <si>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</si>
  <si>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</si>
  <si>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</si>
  <si>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</si>
  <si>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</si>
  <si>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</si>
  <si>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</si>
  <si>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</si>
  <si>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</si>
  <si>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</si>
  <si>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</si>
  <si>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</si>
  <si>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</si>
  <si>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</si>
  <si>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</si>
  <si>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</si>
  <si>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</si>
  <si>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</si>
  <si>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</si>
  <si>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</si>
  <si>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</si>
  <si>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</si>
  <si>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</si>
  <si>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</si>
  <si>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</si>
  <si>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</si>
  <si>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</si>
  <si>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</si>
  <si>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</si>
  <si>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</si>
  <si>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</si>
  <si>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</si>
  <si>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</si>
  <si>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</si>
  <si>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</si>
  <si>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</si>
  <si>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</si>
  <si>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</si>
  <si>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</si>
  <si>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</si>
  <si>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</si>
  <si>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</si>
  <si>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</si>
  <si>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</si>
  <si>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</si>
  <si>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</si>
  <si>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</si>
  <si>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</si>
  <si>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</si>
  <si>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</si>
  <si>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</si>
  <si>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</si>
  <si>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</si>
  <si>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</si>
  <si>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</si>
  <si>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</si>
  <si>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</si>
  <si>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</si>
  <si>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</si>
  <si>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</si>
  <si>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</si>
  <si>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</si>
  <si>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</si>
  <si>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</si>
  <si>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</si>
  <si>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</si>
  <si>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</si>
  <si>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</si>
  <si>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</si>
  <si>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</si>
  <si>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</si>
  <si>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</si>
  <si>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</si>
  <si>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</si>
  <si>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</si>
  <si>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</si>
  <si>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</si>
  <si>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</si>
  <si>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</si>
  <si>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</si>
  <si>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</si>
  <si>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</si>
  <si>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</si>
  <si>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</si>
  <si>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</si>
  <si>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</si>
  <si>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</si>
  <si>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</si>
  <si>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</si>
  <si>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</si>
  <si>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</si>
  <si>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</si>
  <si>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</si>
  <si>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</si>
  <si>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</si>
  <si>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</si>
  <si>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</si>
  <si>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</si>
  <si>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</si>
  <si>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</si>
  <si>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</si>
  <si>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</si>
  <si>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</si>
  <si>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</si>
  <si>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</si>
  <si>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</si>
  <si>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</si>
  <si>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</si>
  <si>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</si>
  <si>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</si>
  <si>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</si>
  <si>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</si>
  <si>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</si>
  <si>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</si>
  <si>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</si>
  <si>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</si>
  <si>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</si>
  <si>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</si>
  <si>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</si>
  <si>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</si>
  <si>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</si>
  <si>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</si>
  <si>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</si>
  <si>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</si>
  <si>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</si>
  <si>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</si>
  <si>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</si>
  <si>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</si>
  <si>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</si>
  <si>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</si>
  <si>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</si>
  <si>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</si>
  <si>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</si>
  <si>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</si>
  <si>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</si>
  <si>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</si>
  <si>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</si>
  <si>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</si>
  <si>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</si>
  <si>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</si>
  <si>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</si>
  <si>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</si>
  <si>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</si>
  <si>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</si>
  <si>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</si>
  <si>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</si>
  <si>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</si>
  <si>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</si>
  <si>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</si>
  <si>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</si>
  <si>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</si>
  <si>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</si>
  <si>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</si>
  <si>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</si>
  <si>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</si>
  <si>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</si>
  <si>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</si>
  <si>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</si>
  <si>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</si>
  <si>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</si>
  <si>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</si>
  <si>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</si>
  <si>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</si>
  <si>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</si>
  <si>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</si>
  <si>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</si>
  <si>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</si>
  <si>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</si>
  <si>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</si>
  <si>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</si>
  <si>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</si>
  <si>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</si>
  <si>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</si>
  <si>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</si>
  <si>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</si>
  <si>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</si>
  <si>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</si>
  <si>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</si>
  <si>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</si>
  <si>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</si>
  <si>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</si>
  <si>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</si>
  <si>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</si>
  <si>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</si>
  <si>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</si>
  <si>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</si>
  <si>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</si>
  <si>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</si>
  <si>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</si>
  <si>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</si>
  <si>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</si>
  <si>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</si>
  <si>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</si>
  <si>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</si>
  <si>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</si>
  <si>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</si>
  <si>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</si>
  <si>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</si>
  <si>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</si>
  <si>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</si>
  <si>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</si>
  <si>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</si>
  <si>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</si>
  <si>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</si>
  <si>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</si>
  <si>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</si>
  <si>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</si>
  <si>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</si>
  <si>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</si>
  <si>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</si>
  <si>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</si>
  <si>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</si>
  <si>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</si>
  <si>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</si>
  <si>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</si>
  <si>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</si>
  <si>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</si>
  <si>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</si>
  <si>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</si>
  <si>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</si>
  <si>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</si>
  <si>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</si>
  <si>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</si>
  <si>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</si>
  <si>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</si>
  <si>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</si>
  <si>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</si>
  <si>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</si>
  <si>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</si>
  <si>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</si>
  <si>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</si>
  <si>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</si>
  <si>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</si>
  <si>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</si>
  <si>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</si>
  <si>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</si>
  <si>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</si>
  <si>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</si>
  <si>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</si>
  <si>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</si>
  <si>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</si>
  <si>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</si>
  <si>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</si>
  <si>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</si>
  <si>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</si>
  <si>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</si>
  <si>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</si>
  <si>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</si>
  <si>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</si>
  <si>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</si>
  <si>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</si>
  <si>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</si>
  <si>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</si>
  <si>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</si>
  <si>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</si>
  <si>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</si>
  <si>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</si>
  <si>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</si>
  <si>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</si>
  <si>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</si>
  <si>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</si>
  <si>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</si>
  <si>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</si>
  <si>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</si>
  <si>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</si>
  <si>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</si>
  <si>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</si>
  <si>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</si>
  <si>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</si>
  <si>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</si>
  <si>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</si>
  <si>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</si>
  <si>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</si>
  <si>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</si>
  <si>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</si>
  <si>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</si>
  <si>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</si>
  <si>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</si>
  <si>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</si>
  <si>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</si>
  <si>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</si>
  <si>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</si>
  <si>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</si>
  <si>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</si>
  <si>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</si>
  <si>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</si>
  <si>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</si>
  <si>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</si>
  <si>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</si>
  <si>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</si>
  <si>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</si>
  <si>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</si>
  <si>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</si>
  <si>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</si>
  <si>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</si>
  <si>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</si>
  <si>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</si>
  <si>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</si>
  <si>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</si>
  <si>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</si>
  <si>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</si>
  <si>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</si>
  <si>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</si>
  <si>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</si>
  <si>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</si>
  <si>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</si>
  <si>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</si>
  <si>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</si>
  <si>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</si>
  <si>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</si>
  <si>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</si>
  <si>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</si>
  <si>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</si>
  <si>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</si>
  <si>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</si>
  <si>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</si>
  <si>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</si>
  <si>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</si>
  <si>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</si>
  <si>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</si>
  <si>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</si>
  <si>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</si>
  <si>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</si>
  <si>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</si>
  <si>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</si>
  <si>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</si>
  <si>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</si>
  <si>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</si>
  <si>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</si>
  <si>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</si>
  <si>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</si>
  <si>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</si>
  <si>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</si>
  <si>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</si>
  <si>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</si>
  <si>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</si>
  <si>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</si>
  <si>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</si>
  <si>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</si>
  <si>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</si>
  <si>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</si>
  <si>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</si>
  <si>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</si>
  <si>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</si>
  <si>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</si>
  <si>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</si>
  <si>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</si>
  <si>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</si>
  <si>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</si>
  <si>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</si>
  <si>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</si>
  <si>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</si>
  <si>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</si>
  <si>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</si>
  <si>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</si>
  <si>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</si>
  <si>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</si>
  <si>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</si>
  <si>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</si>
  <si>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</si>
  <si>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</si>
  <si>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</si>
  <si>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</si>
  <si>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</si>
  <si>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</si>
  <si>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</si>
  <si>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</si>
  <si>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</si>
  <si>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</si>
  <si>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</si>
  <si>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</si>
  <si>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</si>
  <si>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</si>
  <si>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</si>
  <si>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</si>
  <si>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</si>
  <si>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</si>
  <si>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</si>
  <si>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</si>
  <si>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</si>
  <si>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</si>
  <si>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</si>
  <si>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</si>
  <si>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</si>
  <si>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</si>
  <si>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</si>
  <si>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</si>
  <si>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</si>
  <si>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</si>
  <si>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</si>
  <si>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</si>
  <si>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</si>
  <si>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</si>
  <si>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</si>
  <si>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</si>
  <si>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</si>
  <si>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</si>
  <si>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</si>
  <si>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</si>
  <si>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</si>
  <si>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</si>
  <si>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</si>
  <si>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</si>
  <si>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</si>
  <si>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</si>
  <si>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</si>
  <si>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</si>
  <si>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</si>
  <si>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</si>
  <si>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</si>
  <si>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</si>
  <si>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</si>
  <si>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</si>
  <si>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</si>
  <si>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</si>
  <si>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</si>
  <si>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</si>
  <si>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</si>
  <si>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</si>
  <si>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</si>
  <si>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</si>
  <si>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</si>
  <si>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</si>
  <si>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</si>
  <si>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</si>
  <si>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</si>
  <si>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</si>
  <si>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</si>
  <si>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</si>
  <si>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</si>
  <si>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</si>
  <si>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</si>
  <si>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</si>
  <si>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</si>
  <si>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</si>
  <si>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</si>
  <si>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</si>
  <si>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</si>
  <si>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</si>
  <si>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</si>
  <si>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</si>
  <si>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</si>
  <si>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</si>
  <si>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</si>
  <si>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</si>
  <si>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</si>
  <si>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</si>
  <si>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</si>
  <si>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</si>
  <si>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</si>
  <si>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</si>
  <si>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</si>
  <si>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</si>
  <si>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</si>
  <si>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</si>
  <si>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</si>
  <si>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</si>
  <si>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</si>
  <si>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</si>
  <si>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</si>
  <si>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</si>
  <si>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</si>
  <si>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</si>
  <si>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</si>
  <si>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</si>
  <si>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</si>
  <si>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</si>
  <si>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</si>
  <si>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</si>
  <si>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</si>
  <si>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</si>
  <si>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</si>
  <si>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</si>
  <si>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</si>
  <si>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</si>
  <si>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</si>
  <si>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</si>
  <si>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</si>
  <si>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</si>
  <si>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</si>
  <si>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</si>
  <si>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</si>
  <si>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</si>
  <si>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</si>
  <si>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</si>
  <si>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</si>
  <si>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</si>
  <si>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</si>
  <si>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</si>
  <si>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</si>
  <si>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</si>
  <si>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</si>
  <si>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</si>
  <si>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</si>
  <si>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</si>
  <si>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</si>
  <si>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</si>
  <si>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</si>
  <si>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</si>
  <si>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</si>
  <si>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</si>
  <si>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</si>
  <si>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</si>
  <si>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</si>
  <si>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</si>
  <si>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</si>
  <si>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</si>
  <si>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</si>
  <si>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</si>
  <si>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</si>
  <si>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</si>
  <si>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</si>
  <si>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</si>
  <si>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</si>
  <si>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</si>
  <si>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</si>
  <si>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</si>
  <si>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</si>
  <si>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</si>
  <si>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</si>
  <si>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</si>
  <si>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</si>
  <si>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</si>
  <si>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</si>
  <si>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</si>
  <si>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</si>
  <si>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</si>
  <si>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</si>
  <si>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</si>
  <si>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</si>
  <si>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</si>
  <si>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</si>
  <si>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</si>
  <si>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</si>
  <si>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</si>
  <si>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</si>
  <si>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</si>
  <si>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</si>
  <si>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</si>
  <si>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</si>
  <si>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</si>
  <si>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</si>
  <si>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</si>
  <si>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</si>
  <si>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</si>
  <si>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</si>
  <si>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</si>
  <si>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</si>
  <si>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</si>
  <si>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</si>
  <si>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</si>
  <si>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</si>
  <si>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</si>
  <si>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</si>
  <si>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</si>
  <si>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</si>
  <si>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</si>
  <si>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</si>
  <si>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</si>
  <si>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</si>
  <si>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</si>
  <si>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</si>
  <si>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</si>
  <si>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</si>
  <si>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</si>
  <si>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</si>
  <si>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</si>
  <si>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</si>
  <si>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</si>
  <si>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</si>
  <si>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</si>
  <si>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</si>
  <si>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</si>
  <si>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</si>
  <si>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</si>
  <si>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</si>
  <si>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</si>
  <si>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</si>
  <si>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</si>
  <si>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</si>
  <si>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</si>
  <si>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</si>
  <si>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</si>
  <si>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</si>
  <si>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</si>
  <si>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</si>
  <si>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</si>
  <si>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</si>
  <si>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</si>
  <si>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</si>
  <si>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</si>
  <si>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</si>
  <si>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</si>
  <si>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</si>
  <si>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</si>
  <si>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</si>
  <si>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</si>
  <si>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</si>
  <si>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</si>
  <si>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</si>
  <si>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</si>
  <si>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</si>
  <si>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</si>
  <si>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</si>
  <si>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</si>
  <si>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</si>
  <si>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</si>
  <si>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</si>
  <si>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</si>
  <si>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</si>
  <si>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</si>
  <si>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</si>
  <si>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</si>
  <si>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</si>
  <si>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</si>
  <si>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</si>
  <si>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</si>
  <si>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</si>
  <si>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</si>
  <si>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</si>
  <si>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</si>
  <si>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</si>
  <si>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</si>
  <si>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</si>
  <si>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</si>
  <si>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</si>
  <si>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</si>
  <si>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</si>
  <si>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</si>
  <si>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</si>
  <si>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</si>
  <si>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</si>
  <si>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</si>
  <si>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</si>
  <si>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</si>
  <si>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</si>
  <si>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</si>
  <si>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</si>
  <si>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</si>
  <si>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</si>
  <si>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</si>
  <si>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</si>
  <si>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</si>
  <si>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</si>
  <si>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</si>
  <si>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</si>
  <si>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</si>
  <si>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</si>
  <si>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</si>
  <si>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</si>
  <si>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</si>
  <si>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</si>
  <si>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</si>
  <si>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</si>
  <si>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</si>
  <si>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</si>
  <si>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</si>
  <si>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</si>
  <si>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</si>
  <si>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</si>
  <si>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</si>
  <si>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</si>
  <si>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</si>
  <si>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</si>
  <si>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</si>
  <si>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</si>
  <si>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</si>
  <si>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</si>
  <si>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</si>
  <si>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</si>
  <si>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</si>
  <si>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</si>
  <si>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</si>
  <si>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</si>
  <si>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</si>
  <si>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</si>
  <si>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</si>
  <si>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</si>
  <si>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</si>
  <si>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</si>
  <si>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</si>
  <si>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</si>
  <si>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</si>
  <si>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</si>
  <si>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</si>
  <si>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</si>
  <si>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</si>
  <si>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</si>
  <si>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</si>
  <si>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</si>
  <si>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</si>
  <si>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</si>
  <si>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</si>
  <si>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</si>
  <si>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</si>
  <si>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</si>
  <si>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</si>
  <si>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</si>
  <si>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</si>
  <si>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</si>
  <si>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</si>
  <si>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</si>
  <si>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</si>
  <si>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</si>
  <si>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</si>
  <si>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</si>
  <si>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</si>
  <si>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</si>
  <si>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</si>
  <si>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</si>
  <si>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</si>
  <si>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</si>
  <si>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</si>
  <si>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</si>
  <si>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</si>
  <si>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</si>
  <si>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</si>
  <si>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</si>
  <si>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</si>
  <si>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</si>
  <si>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</si>
  <si>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</si>
  <si>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</si>
  <si>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</si>
  <si>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</si>
  <si>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</si>
  <si>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</si>
  <si>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</si>
  <si>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</si>
  <si>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</si>
  <si>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</si>
  <si>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</si>
  <si>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</si>
  <si>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</si>
  <si>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</si>
  <si>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</si>
  <si>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</si>
  <si>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</si>
  <si>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</si>
  <si>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</si>
  <si>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</si>
  <si>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</si>
  <si>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</si>
  <si>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</si>
  <si>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</si>
  <si>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</si>
  <si>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</si>
  <si>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</si>
  <si>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</si>
  <si>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</si>
  <si>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</si>
  <si>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</si>
  <si>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</si>
  <si>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</si>
  <si>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</si>
  <si>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</si>
  <si>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</si>
  <si>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</si>
  <si>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</si>
  <si>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</si>
  <si>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</si>
  <si>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</si>
  <si>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</si>
  <si>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</si>
  <si>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</si>
  <si>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</si>
  <si>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</si>
  <si>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</si>
  <si>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</si>
  <si>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</si>
  <si>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</si>
  <si>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</si>
  <si>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</si>
  <si>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</si>
  <si>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</si>
  <si>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</si>
  <si>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</si>
  <si>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</si>
  <si>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</si>
  <si>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</si>
  <si>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</si>
  <si>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</si>
  <si>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</si>
  <si>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</si>
  <si>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</si>
  <si>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</si>
  <si>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</si>
  <si>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</si>
  <si>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</si>
  <si>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</si>
  <si>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</si>
  <si>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</si>
  <si>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</si>
  <si>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</si>
  <si>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</si>
  <si>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</si>
  <si>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</si>
  <si>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</si>
  <si>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</si>
  <si>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</si>
  <si>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</si>
  <si>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</si>
  <si>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</si>
  <si>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</si>
  <si>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</si>
  <si>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</si>
  <si>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</si>
  <si>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</si>
  <si>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</si>
  <si>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</si>
  <si>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</si>
  <si>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</si>
  <si>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</si>
  <si>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</si>
  <si>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</si>
  <si>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</si>
  <si>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</si>
  <si>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</si>
  <si>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</si>
  <si>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</si>
  <si>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</si>
  <si>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</si>
  <si>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</si>
  <si>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</si>
  <si>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</si>
  <si>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</si>
  <si>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</si>
  <si>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</si>
  <si>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</si>
  <si>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</si>
  <si>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</si>
  <si>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</si>
  <si>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</si>
  <si>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</si>
  <si>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</si>
  <si>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</si>
  <si>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</si>
  <si>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</si>
  <si>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</si>
  <si>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</si>
  <si>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</si>
  <si>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</si>
  <si>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</si>
  <si>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</si>
  <si>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</si>
  <si>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</si>
  <si>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</si>
  <si>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</si>
  <si>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</si>
  <si>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</si>
  <si>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</si>
  <si>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</si>
  <si>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</si>
  <si>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</si>
  <si>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</si>
  <si>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</si>
  <si>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</si>
  <si>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</si>
  <si>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</si>
  <si>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</si>
  <si>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</si>
  <si>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</si>
  <si>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</si>
  <si>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</si>
  <si>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</si>
  <si>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</si>
  <si>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</si>
  <si>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</si>
  <si>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</si>
  <si>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</si>
  <si>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</si>
  <si>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</si>
  <si>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</si>
  <si>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</si>
  <si>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</si>
  <si>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</si>
  <si>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</si>
  <si>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</si>
  <si>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</si>
  <si>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</si>
  <si>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</si>
  <si>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</si>
  <si>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</si>
  <si>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</si>
  <si>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</si>
  <si>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</si>
  <si>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</si>
  <si>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</si>
  <si>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</si>
  <si>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</si>
  <si>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</si>
  <si>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</si>
  <si>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</si>
  <si>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</si>
  <si>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</si>
  <si>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</si>
  <si>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</si>
  <si>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</si>
  <si>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</si>
  <si>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</si>
  <si>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</si>
  <si>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</si>
  <si>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</si>
  <si>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</si>
  <si>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</si>
  <si>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</si>
  <si>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</si>
  <si>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</si>
  <si>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</si>
  <si>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</si>
  <si>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</si>
  <si>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</si>
  <si>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</si>
  <si>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</si>
  <si>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</si>
  <si>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</si>
  <si>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</si>
  <si>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</si>
  <si>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</si>
  <si>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</si>
  <si>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</si>
  <si>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</si>
  <si>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</si>
  <si>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</si>
  <si>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</si>
  <si>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</si>
  <si>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</si>
  <si>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</si>
  <si>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</si>
  <si>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</si>
  <si>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</si>
  <si>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</si>
  <si>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</si>
  <si>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</si>
  <si>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</si>
  <si>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</si>
  <si>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</si>
  <si>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</si>
  <si>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</si>
  <si>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</si>
  <si>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</si>
  <si>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</si>
  <si>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</si>
  <si>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</si>
  <si>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</si>
  <si>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</si>
  <si>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</si>
  <si>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</si>
  <si>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</si>
  <si>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</si>
  <si>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</si>
  <si>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</si>
  <si>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</si>
  <si>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</si>
  <si>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</si>
  <si>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</si>
  <si>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</si>
  <si>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</si>
  <si>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</si>
  <si>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</si>
  <si>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</si>
  <si>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</si>
  <si>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</si>
  <si>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</si>
  <si>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</si>
  <si>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</si>
  <si>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</si>
  <si>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</si>
  <si>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</si>
  <si>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</si>
  <si>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</si>
  <si>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</si>
  <si>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</si>
  <si>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</si>
  <si>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</si>
  <si>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</si>
  <si>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</si>
  <si>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</si>
  <si>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</si>
  <si>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</si>
  <si>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</si>
  <si>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</si>
  <si>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</si>
  <si>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</si>
  <si>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</si>
  <si>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</si>
  <si>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</si>
  <si>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</si>
  <si>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</si>
  <si>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</si>
  <si>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</si>
  <si>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</si>
  <si>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</si>
  <si>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</si>
  <si>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</si>
  <si>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</si>
  <si>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</si>
  <si>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</si>
  <si>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</si>
  <si>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</si>
  <si>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</si>
  <si>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</si>
  <si>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</si>
  <si>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</si>
  <si>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</si>
  <si>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</si>
  <si>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</si>
  <si>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</si>
  <si>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</si>
  <si>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</si>
  <si>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</si>
  <si>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</si>
  <si>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</si>
  <si>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</si>
  <si>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</si>
  <si>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</si>
  <si>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</si>
  <si>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</si>
  <si>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</si>
  <si>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</si>
  <si>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</si>
  <si>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</si>
  <si>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</si>
  <si>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</si>
  <si>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</si>
  <si>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</si>
  <si>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</si>
  <si>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</si>
  <si>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</si>
  <si>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</si>
  <si>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</si>
  <si>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</si>
  <si>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</si>
  <si>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</si>
  <si>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</si>
  <si>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</si>
  <si>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</si>
  <si>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</si>
  <si>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</si>
  <si>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</si>
  <si>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</si>
  <si>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</si>
  <si>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</si>
  <si>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</si>
  <si>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</si>
  <si>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</si>
  <si>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</si>
  <si>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</si>
  <si>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</si>
  <si>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</si>
  <si>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</si>
  <si>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</si>
  <si>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</si>
  <si>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</si>
  <si>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</si>
  <si>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</si>
  <si>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</si>
  <si>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</si>
  <si>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</si>
  <si>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</si>
  <si>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</si>
  <si>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</si>
  <si>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</si>
  <si>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</si>
  <si>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</si>
  <si>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</si>
  <si>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</si>
  <si>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</si>
  <si>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</si>
  <si>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</si>
  <si>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</si>
  <si>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</si>
  <si>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</si>
  <si>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</si>
  <si>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</si>
  <si>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</si>
  <si>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</si>
  <si>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</si>
  <si>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</si>
  <si>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</si>
  <si>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</si>
  <si>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</si>
  <si>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</si>
  <si>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</si>
  <si>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</si>
  <si>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</si>
  <si>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</si>
  <si>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</si>
  <si>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</si>
  <si>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</si>
  <si>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</si>
  <si>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</si>
  <si>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</si>
  <si>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</si>
  <si>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</si>
  <si>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</si>
  <si>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</si>
  <si>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</si>
  <si>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</si>
  <si>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</si>
  <si>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</si>
  <si>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</si>
  <si>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</si>
  <si>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</si>
  <si>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</si>
  <si>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</si>
  <si>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</si>
  <si>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</si>
  <si>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</si>
  <si>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</si>
  <si>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</si>
  <si>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</si>
  <si>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</si>
  <si>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</si>
  <si>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</si>
  <si>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</si>
  <si>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</si>
  <si>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</si>
  <si>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</si>
  <si>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</si>
  <si>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</si>
  <si>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</si>
  <si>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</si>
  <si>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</si>
  <si>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</si>
  <si>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</si>
  <si>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</si>
  <si>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</si>
  <si>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</si>
  <si>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</si>
  <si>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</si>
  <si>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</si>
  <si>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</si>
  <si>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</si>
  <si>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</si>
  <si>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</si>
  <si>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</si>
  <si>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</si>
  <si>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</si>
  <si>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</si>
  <si>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</si>
  <si>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</si>
  <si>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</si>
  <si>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</si>
  <si>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</si>
  <si>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</si>
  <si>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</si>
  <si>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</si>
  <si>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</si>
  <si>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</si>
  <si>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</si>
  <si>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</si>
  <si>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</si>
  <si>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</si>
  <si>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</si>
  <si>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</si>
  <si>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</si>
  <si>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</si>
  <si>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</si>
  <si>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</si>
  <si>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</si>
  <si>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</si>
  <si>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</si>
  <si>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</si>
  <si>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</si>
  <si>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</si>
  <si>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</si>
  <si>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</si>
  <si>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</si>
  <si>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</si>
  <si>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</si>
  <si>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</si>
  <si>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</si>
  <si>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</si>
  <si>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</si>
  <si>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</si>
  <si>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</si>
  <si>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</si>
  <si>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</si>
  <si>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</si>
  <si>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</si>
  <si>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</si>
  <si>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</si>
  <si>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</si>
  <si>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</si>
  <si>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</si>
  <si>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</si>
  <si>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</si>
  <si>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</si>
  <si>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</si>
  <si>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</si>
  <si>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</si>
  <si>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</si>
  <si>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</si>
  <si>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</si>
  <si>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</si>
  <si>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</si>
  <si>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</si>
  <si>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</si>
  <si>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</si>
  <si>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</si>
  <si>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</si>
  <si>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</si>
  <si>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</si>
  <si>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</si>
  <si>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</si>
  <si>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</si>
  <si>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</si>
  <si>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</si>
  <si>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</si>
  <si>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</si>
  <si>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</si>
  <si>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</si>
  <si>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</si>
  <si>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</si>
  <si>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</si>
  <si>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</si>
  <si>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</si>
  <si>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</si>
  <si>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</si>
  <si>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</si>
  <si>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</si>
  <si>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</si>
  <si>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</si>
  <si>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</si>
  <si>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</si>
  <si>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</si>
  <si>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</si>
  <si>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</si>
  <si>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</si>
  <si>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</si>
  <si>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</si>
  <si>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</si>
  <si>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</si>
  <si>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</si>
  <si>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</si>
  <si>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</si>
  <si>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</si>
  <si>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</si>
  <si>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</si>
  <si>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</si>
  <si>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</si>
  <si>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</si>
  <si>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</si>
  <si>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</si>
  <si>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</si>
  <si>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</si>
  <si>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</si>
  <si>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</si>
  <si>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</si>
  <si>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</si>
  <si>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</si>
  <si>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</si>
  <si>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</si>
  <si>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</si>
  <si>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</si>
  <si>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</si>
  <si>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</si>
  <si>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</si>
  <si>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</si>
  <si>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</si>
  <si>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</si>
  <si>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</si>
  <si>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</si>
  <si>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</si>
  <si>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</si>
  <si>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</si>
  <si>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</si>
  <si>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</si>
  <si>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</si>
  <si>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</si>
  <si>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</si>
  <si>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</si>
  <si>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</si>
  <si>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</si>
  <si>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</si>
  <si>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</si>
  <si>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</si>
  <si>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</si>
  <si>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</si>
  <si>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</si>
  <si>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</si>
  <si>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</si>
  <si>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</si>
  <si>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</si>
  <si>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</si>
  <si>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</si>
  <si>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</si>
  <si>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</si>
  <si>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</si>
  <si>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</si>
  <si>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</si>
  <si>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</si>
  <si>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</si>
  <si>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</si>
  <si>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</si>
  <si>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</si>
  <si>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</si>
  <si>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</si>
  <si>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</si>
  <si>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</si>
  <si>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</si>
  <si>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</si>
  <si>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</si>
  <si>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</si>
  <si>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</si>
  <si>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</si>
  <si>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</si>
  <si>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</si>
  <si>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</si>
  <si>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</si>
  <si>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</si>
  <si>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</si>
  <si>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</si>
  <si>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</si>
  <si>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</si>
  <si>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</si>
  <si>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</si>
  <si>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</si>
  <si>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</si>
  <si>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</si>
  <si>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</si>
  <si>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</si>
  <si>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</si>
  <si>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</si>
  <si>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</si>
  <si>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</si>
  <si>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</si>
  <si>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</si>
  <si>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</si>
  <si>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</si>
  <si>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</si>
  <si>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</si>
  <si>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</si>
  <si>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</si>
  <si>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</si>
  <si>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</si>
  <si>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</si>
  <si>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</si>
  <si>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</si>
  <si>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</si>
  <si>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</si>
  <si>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</si>
  <si>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</si>
  <si>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</si>
  <si>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</si>
  <si>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</si>
  <si>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</si>
  <si>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</si>
  <si>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</si>
  <si>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</si>
  <si>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</si>
  <si>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</si>
  <si>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</si>
  <si>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</si>
  <si>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</si>
  <si>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</si>
  <si>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</si>
  <si>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</si>
  <si>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</si>
  <si>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</si>
  <si>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</si>
  <si>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</si>
  <si>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</si>
  <si>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</si>
  <si>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</si>
  <si>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</si>
  <si>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</si>
  <si>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</si>
  <si>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</si>
  <si>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</si>
  <si>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</si>
  <si>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</si>
  <si>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</si>
  <si>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</si>
  <si>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</si>
  <si>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</si>
  <si>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</si>
  <si>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</si>
  <si>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</si>
  <si>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</si>
  <si>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</si>
  <si>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</si>
  <si>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</si>
  <si>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</si>
  <si>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</si>
  <si>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</si>
  <si>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</si>
  <si>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</si>
  <si>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</si>
  <si>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</si>
  <si>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</si>
  <si>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</si>
  <si>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</si>
  <si>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</si>
  <si>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</si>
  <si>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</si>
  <si>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</si>
  <si>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</si>
  <si>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</si>
  <si>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</si>
  <si>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</si>
  <si>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</si>
  <si>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</si>
  <si>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</si>
  <si>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</si>
  <si>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</si>
  <si>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</si>
  <si>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</si>
  <si>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</si>
  <si>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</si>
  <si>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</si>
  <si>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</si>
  <si>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</si>
  <si>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</si>
  <si>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</si>
  <si>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</si>
  <si>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</si>
  <si>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</si>
  <si>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</si>
  <si>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</si>
  <si>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</si>
  <si>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</si>
  <si>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</si>
  <si>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</si>
  <si>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</si>
  <si>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</si>
  <si>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</si>
  <si>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</si>
  <si>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</si>
  <si>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</si>
  <si>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</si>
  <si>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</si>
  <si>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</si>
  <si>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</si>
  <si>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</si>
  <si>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</si>
  <si>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</si>
  <si>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</si>
  <si>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</si>
  <si>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</si>
  <si>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</si>
  <si>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</si>
  <si>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</si>
  <si>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</si>
  <si>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</si>
  <si>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</si>
  <si>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</si>
  <si>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</si>
  <si>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</si>
  <si>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</si>
  <si>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PCM-20251207-00000653</t>
  </si>
  <si>
    <t xml:space="preserve">Restored by PG </t>
  </si>
  <si>
    <t xml:space="preserve"> PCM-20250215-00000830 </t>
  </si>
  <si>
    <t>LTE site still down and  site located in aramco area access issue need special permission</t>
  </si>
  <si>
    <t>PCM-20251206-00000937</t>
  </si>
  <si>
    <t>Site located inside Airport ,limit access during working Hrs/ day only</t>
  </si>
  <si>
    <t>PCM-20251207-00000636</t>
  </si>
  <si>
    <t>90 mins</t>
  </si>
  <si>
    <t>PCM-20251207-00000700</t>
  </si>
  <si>
    <t>60 mins</t>
  </si>
  <si>
    <t xml:space="preserve">NO PCM </t>
  </si>
  <si>
    <t>70 mins</t>
  </si>
  <si>
    <t>PCM-20251207-00000728</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</si>
  <si>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</si>
  <si>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</si>
  <si>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</si>
  <si>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</si>
  <si>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</si>
  <si>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</si>
  <si>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</si>
  <si>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</si>
  <si>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</si>
  <si>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</si>
  <si>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</si>
  <si>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PCM-20251207-00000626</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</si>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</sst>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
      <b/>
      <sz val="12"/>
      <color rgb="FF212121"/>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2" totalsRowShown="0" headerRowDxfId="79" dataDxfId="78" headerRowBorderDxfId="76" tableBorderDxfId="77" totalsRowBorderDxfId="75">
  <autoFilter ref="A1:L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2" totalsRowShown="0" headerRowDxfId="46" dataDxfId="45" headerRowBorderDxfId="43" tableBorderDxfId="44" totalsRowBorderDxfId="42">
  <autoFilter ref="A1:L1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335.50708518518513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45998.455511111111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45998.455511111111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45998.455511111111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45998.455511111111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45998.455511111111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45998.455511111111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45998.455511111111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45998.455511111111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45998.455511111111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45998.455511111111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45998.455511111111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45998.455511111111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45998.455511111111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45998.455511111111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45998.455511111111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45998.455511111111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45998.455511111111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45998.455511111111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45998.455511111111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45998.455511111111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45998.455511111111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45998.455511111111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45998.455511111111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45998.455511111111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45998.455511111111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45998.455511111111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45998.455511111111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45998.455511111111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45998.455511111111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45998.455511111111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45998.455511111111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45998.455511111111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45998.455511111111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45998.455511111111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45998.455511111111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45998.455511111111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45998.455511111111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45998.455511111111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45998.455511111111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45998.455511111111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45998.455511111111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45998.455511111111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45998.455511111111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45998.455511111111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45998.455511111111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45998.455511111111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45998.455511111111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45998.455511111111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45998.455511111111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45998.455511111111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45998.455511111111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45998.455511111111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45998.455511111111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45998.455511111111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45998.455511111111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45998.455511111111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45998.455511111111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45998.455511111111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45998.455511111111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45998.455511111111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45998.455511111111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45998.455511111111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45998.455511111111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45998.455511111111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45998.455511111111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45998.455511111111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45998.455511111111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45998.455511111111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45998.455511111111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45998.455511111111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45998.455511111111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45998.455511111111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45998.455511111111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45998.455511111111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45998.455511111111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45998.455511111111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45998.455511111111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45998.455511111111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45998.455511111111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45998.455511111111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45998.455511111111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45998.455511111111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45998.455511111111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45998.455511111111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45998.455511111111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45998.455511111111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45998.455511111111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45998.455511111111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45998.455511111111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45998.455511111111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45998.455511111111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45998.455511111111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45998.455511111111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45998.455511111111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45998.455511111111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45998.455511111111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45998.455511111111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45998.455511111111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45998.455511111111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45998.455511111111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45998.455511111111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45998.455511111111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45998.455511111111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45998.455511111111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45998.455511111111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45998.455511111111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45998.455511111111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45998.455511111111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45998.455511111111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45998.455511111111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45998.455511111111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45998.455511111111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45998.455511111111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45998.455511111111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45998.455511111111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45998.455511111111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45998.455511111111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45998.455511111111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45998.455511111111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45998.455511111111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45998.455511111111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45998.455511111111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45998.455511111111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45998.455511111111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45998.455511111111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45998.455511111111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45998.455511111111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45998.455511111111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45998.455511111111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45998.455511111111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45998.455511111111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45998.455511111111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45998.455511111111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45998.455511111111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45998.455511111111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45998.455511111111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45998.455511111111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45998.455511111111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45998.455511111111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45998.455511111111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45998.455511111111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45998.455511111111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45998.455511111111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45998.455511111111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45998.455511111111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45998.455511111111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45998.455511111111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45998.455511111111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45998.455511111111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45998.455511111111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45998.455511111111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45998.455511111111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45998.455511111111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45998.455511111111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45998.455511111111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45998.455511111111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45998.455511111111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45998.455511111111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45998.455511111111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45998.455511111111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45998.455511111111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45998.455511111111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45998.455511111111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45998.455511111111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45998.455511111111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45998.455511111111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45998.455511111111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45998.455511111111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45998.455511111111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45998.455511111111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45998.455511111111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45998.455511111111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45998.455511111111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45998.455511111111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45998.455511111111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45998.455511111111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45998.455511111111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45998.455511111111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45998.455511111111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45998.455511111111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45998.455511111111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45998.455511111111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45998.455511111111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45998.455511111111</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24466233-B041-44BB-9B4F-0B77600BA976}"/>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2"/>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173.4556731481498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14.068092129629804</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1.1001291666689212</v>
      </c>
      <c r="H5" s="71">
        <v>45997.339432870373</v>
      </c>
      <c r="I5" s="58" t="str">
        <f>IFERROR(VLOOKUP(D5,DB!A:F,6,0),"")</f>
        <v>SCECO</v>
      </c>
      <c r="J5" s="58" t="str">
        <f>IFERROR(VLOOKUP(D5,DB!A:G,7,0),"")</f>
        <v>Dead</v>
      </c>
      <c r="K5" s="82" t="s">
        <v>39118</v>
      </c>
      <c r="L5" s="58" t="str">
        <f>IFERROR(VLOOKUP(D5,DB!A:I,9,0),"")</f>
        <v>Latis</v>
      </c>
    </row>
    <row r="6" spans="1:12" s="154" customFormat="1" ht="31.5" customHeight="1">
      <c r="A6" s="155" t="s">
        <v>39119</v>
      </c>
      <c r="B6" s="58" t="str">
        <f>IFERROR(VLOOKUP(D6,DB!A:K,11,0),"")</f>
        <v>R2</v>
      </c>
      <c r="C6" s="58">
        <v>6</v>
      </c>
      <c r="D6" s="82" t="s">
        <v>24817</v>
      </c>
      <c r="E6" s="58" t="s">
        <v>39109</v>
      </c>
      <c r="F6" s="71">
        <v>45998.375231481485</v>
      </c>
      <c r="G6" s="72">
        <f ca="1">IFERROR(NOW()-F6,"-")</f>
        <v>8.02796296266024E-2</v>
      </c>
      <c r="H6" s="71">
        <v>45998.36959490741</v>
      </c>
      <c r="I6" s="58" t="str">
        <f>IFERROR(VLOOKUP(D6,DB!A:F,6,0),"")</f>
        <v>SCECO</v>
      </c>
      <c r="J6" s="58" t="str">
        <f>IFERROR(VLOOKUP(D6,DB!A:G,7,0),"")</f>
        <v>Good</v>
      </c>
      <c r="K6" s="82" t="s">
        <v>39120</v>
      </c>
      <c r="L6" s="58" t="str">
        <f>IFERROR(VLOOKUP(D6,DB!A:I,9,0),"")</f>
        <v>Latis</v>
      </c>
    </row>
    <row r="7" spans="1:12" ht="31.5" customHeight="1">
      <c r="A7" s="96"/>
      <c r="B7" s="18" t="str">
        <f>IFERROR(VLOOKUP(D7,DB!A:K,11,0),"")</f>
        <v/>
      </c>
      <c r="C7" s="18"/>
      <c r="D7" s="18"/>
      <c r="E7" s="18"/>
      <c r="F7" s="97"/>
      <c r="G7" s="98">
        <f ca="1">IFERROR(NOW()-F7,"-")</f>
        <v>45998.455511111111</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45998.455511111111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45998.455511111111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45998.455511111111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45998.455511111111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45998.455511111111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45998.455511111111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45998.455511111111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45998.455511111111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45998.455511111111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45998.455511111111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45998.455511111111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45998.455511111111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45998.455511111111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45998.455511111111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45998.455511111111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45998.455511111111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45998.455511111111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45998.455511111111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45998.455511111111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45998.455511111111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45998.455511111111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45998.455511111111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45998.455511111111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45998.455511111111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45998.455511111111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45998.455511111111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45998.455511111111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45998.455511111111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45998.455511111111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45998.455511111111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45998.455511111111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45998.455511111111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45998.455511111111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45998.455511111111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45998.455511111111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45998.455511111111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45998.455511111111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45998.455511111111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45998.455511111111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45998.455511111111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45998.455511111111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45998.455511111111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45998.455511111111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45998.455511111111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45998.455511111111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45998.455511111111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45998.455511111111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45998.455511111111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45998.455511111111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45998.455511111111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45998.455511111111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45998.455511111111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45998.455511111111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45998.455511111111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45998.455511111111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45998.455511111111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45998.455511111111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45998.455511111111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45998.455511111111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45998.455511111111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45998.455511111111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45998.455511111111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45998.455511111111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45998.455511111111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45998.455511111111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45998.455511111111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45998.455511111111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45998.455511111111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45998.455511111111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45998.455511111111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45998.455511111111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45998.455511111111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45998.455511111111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45998.455511111111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45998.455511111111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45998.455511111111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45998.455511111111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45998.455511111111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45998.455511111111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45998.455511111111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45998.455511111111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45998.455511111111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45998.455511111111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45998.455511111111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45998.455511111111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45998.455511111111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45998.455511111111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45998.455511111111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45998.455511111111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45998.455511111111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45998.455511111111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45998.455511111111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45998.455511111111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45998.455511111111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45998.455511111111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45998.455511111111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45998.455511111111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45998.455511111111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45998.455511111111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45998.455511111111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45998.455511111111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45998.455511111111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45998.455511111111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45998.455511111111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45998.455511111111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45998.455511111111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45998.455511111111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45998.455511111111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45998.455511111111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45998.455511111111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45998.455511111111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45998.455511111111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45998.455511111111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45998.455511111111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45998.455511111111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45998.455511111111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45998.455511111111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45998.455511111111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45998.455511111111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45998.455511111111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45998.455511111111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45998.455511111111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45998.455511111111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45998.455511111111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45998.455511111111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45998.455511111111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45998.455511111111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45998.455511111111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45998.455511111111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45998.455511111111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45998.455511111111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45998.455511111111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45998.455511111111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45998.455511111111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45998.455511111111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45998.455511111111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45998.455511111111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45998.455511111111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45998.455511111111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45998.455511111111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45998.455511111111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45998.455511111111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45998.455511111111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45998.455511111111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45998.455511111111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45998.455511111111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45998.455511111111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45998.455511111111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45998.455511111111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45998.455511111111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45998.455511111111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45998.455511111111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45998.455511111111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45998.455511111111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45998.455511111111</v>
      </c>
      <c r="H162" s="97"/>
      <c r="I162" s="18" t="str">
        <f>IFERROR(VLOOKUP(D162,DB!A:F,6,0),"")</f>
        <v/>
      </c>
      <c r="J162" s="18" t="str">
        <f>IFERROR(VLOOKUP(D162,DB!A:G,7,0),"")</f>
        <v/>
      </c>
      <c r="K162" s="19"/>
      <c r="L162" s="18" t="str">
        <f>IFERROR(VLOOKUP(D162,DB!A:I,9,0),"")</f>
        <v/>
      </c>
    </row>
    <row r="163" spans="1:12" ht="31.5" customHeight="1">
      <c r="A163" s="149"/>
      <c r="B163" s="150" t="str">
        <f>IFERROR(VLOOKUP(D163,DB!A:K,11,0),"")</f>
        <v/>
      </c>
      <c r="C163" s="150"/>
      <c r="D163" s="150"/>
      <c r="E163" s="150"/>
      <c r="F163" s="151"/>
      <c r="G163" s="152">
        <f ca="1">IFERROR(NOW()-F163,"-")</f>
        <v>45998.455511111111</v>
      </c>
      <c r="H163" s="151"/>
      <c r="I163" s="150" t="str">
        <f>IFERROR(VLOOKUP(D163,DB!A:F,6,0),"")</f>
        <v/>
      </c>
      <c r="J163" s="150" t="str">
        <f>IFERROR(VLOOKUP(D163,DB!A:G,7,0),"")</f>
        <v/>
      </c>
      <c r="K163" s="153"/>
      <c r="L163" s="150" t="str">
        <f>IFERROR(VLOOKUP(D163,DB!A:I,9,0),"")</f>
        <v/>
      </c>
    </row>
    <row r="164" spans="1:12" ht="31.5" customHeight="1">
      <c r="A164" s="96"/>
      <c r="B164" s="18" t="str">
        <f>IFERROR(VLOOKUP(D164,DB!A:K,11,0),"")</f>
        <v/>
      </c>
      <c r="C164" s="18"/>
      <c r="D164" s="18"/>
      <c r="E164" s="18"/>
      <c r="F164" s="97"/>
      <c r="G164" s="98">
        <f ca="1">IFERROR(NOW()-F164,"-")</f>
        <v>45998.455511111111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45998.455511111111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45998.455511111111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45998.455511111111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45998.455511111111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45998.455511111111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45998.455511111111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45998.455511111111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45998.455511111111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45998.455511111111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45998.455511111111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45998.455511111111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45998.455511111111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45998.455511111111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45998.455511111111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45998.455511111111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45998.455511111111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45998.455511111111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45998.455511111111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45998.455511111111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45998.455511111111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45998.455511111111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45998.455511111111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45998.455511111111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45998.455511111111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45998.455511111111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45998.455511111111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45998.455511111111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45998.455511111111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45998.455511111111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45998.455511111111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45998.455511111111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45998.455511111111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45998.455511111111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45998.455511111111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45998.455511111111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45998.455511111111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45998.455511111111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45998.455511111111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45998.455511111111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45998.455511111111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45998.455511111111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45998.455511111111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45998.455511111111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45998.455511111111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45998.455511111111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45998.455511111111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45998.455511111111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45998.455511111111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45998.455511111111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45998.455511111111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45998.455511111111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45998.455511111111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45998.455511111111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45998.455511111111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45998.455511111111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45998.455511111111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45998.455511111111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45998.455511111111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45998.455511111111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45998.455511111111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45998.455511111111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45998.455511111111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45998.455511111111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45998.455511111111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45998.455511111111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45998.455511111111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45998.455511111111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45998.455511111111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45998.455511111111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45998.455511111111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45998.455511111111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45998.455511111111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45998.455511111111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45998.455511111111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45998.455511111111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45998.455511111111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45998.455511111111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45998.455511111111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45998.455511111111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45998.455511111111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45998.455511111111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45998.455511111111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45998.455511111111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45998.455511111111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45998.455511111111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45998.455511111111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45998.455511111111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45998.455511111111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45998.455511111111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45998.455511111111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45998.455511111111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45998.455511111111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45998.455511111111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45998.455511111111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45998.455511111111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45998.455511111111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45998.455511111111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45998.455511111111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45998.455511111111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45998.455511111111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45998.455511111111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45998.455511111111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45998.455511111111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45998.455511111111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45998.455511111111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45998.455511111111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45998.455511111111</v>
      </c>
      <c r="H271" s="97"/>
      <c r="I271" s="18" t="str">
        <f>IFERROR(VLOOKUP(D271,DB!A:F,6,0),"")</f>
        <v/>
      </c>
      <c r="J271" s="18" t="str">
        <f>IFERROR(VLOOKUP(D271,DB!A:G,7,0),"")</f>
        <v/>
      </c>
      <c r="K271" s="19"/>
      <c r="L271" s="18" t="str">
        <f>IFERROR(VLOOKUP(D271,DB!A:I,9,0),"")</f>
        <v/>
      </c>
    </row>
    <row r="272" spans="1:12" ht="31.5" customHeight="1">
      <c r="A272" s="149"/>
      <c r="B272" s="150" t="str">
        <f>IFERROR(VLOOKUP(D272,DB!A:K,11,0),"")</f>
        <v/>
      </c>
      <c r="C272" s="150"/>
      <c r="D272" s="150"/>
      <c r="E272" s="150"/>
      <c r="F272" s="151"/>
      <c r="G272" s="152">
        <f ca="1">IFERROR(NOW()-F272,"-")</f>
        <v>45998.455511111111</v>
      </c>
      <c r="H272" s="151"/>
      <c r="I272" s="150" t="str">
        <f>IFERROR(VLOOKUP(D272,DB!A:F,6,0),"")</f>
        <v/>
      </c>
      <c r="J272" s="150" t="str">
        <f>IFERROR(VLOOKUP(D272,DB!A:G,7,0),"")</f>
        <v/>
      </c>
      <c r="K272" s="153"/>
      <c r="L272" s="150" t="str">
        <f>IFERROR(VLOOKUP(D272,DB!A:I,9,0),"")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45998.455511111111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45998.455511111111</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45998.455511111111</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45998.455511111111</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45998.455511111111</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45998.455511111111</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45998.455511111111</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45998.455511111111</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45998.455511111111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45998.455511111111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45998.455511111111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45998.455511111111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45998.455511111111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45998.455511111111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45998.455511111111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45998.455511111111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45998.455511111111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45998.455511111111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45998.455511111111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45998.455511111111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45998.455511111111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45998.455511111111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45998.455511111111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45998.455511111111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45998.455511111111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45998.455511111111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45998.455511111111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45998.455511111111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45998.455511111111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45998.455511111111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45998.455511111111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45998.455511111111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45998.455511111111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45998.455511111111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45998.455511111111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45998.455511111111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45998.455511111111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45998.455511111111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45998.455511111111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45998.455511111111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45998.455511111111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45998.455511111111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45998.455511111111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45998.455511111111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45998.455511111111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45998.455511111111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45998.455511111111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45998.455511111111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45998.455511111111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45998.455511111111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45998.455511111111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45998.455511111111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45998.455511111111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45998.455511111111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45998.455511111111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45998.455511111111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45998.455511111111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45998.455511111111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45998.455511111111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45998.455511111111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45998.455511111111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45998.455511111111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45998.455511111111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45998.455511111111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45998.455511111111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45998.455511111111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45998.455511111111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45998.455511111111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45998.455511111111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45998.455511111111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45998.455511111111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45998.455511111111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45998.455511111111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45998.455511111111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45998.455511111111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45998.455511111111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45998.455511111111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45998.455511111111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45998.455511111111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45998.455511111111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45998.455511111111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45998.455511111111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45998.455511111111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45998.455511111111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45998.455511111111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45998.455511111111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45998.455511111111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45998.455511111111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45998.455511111111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45998.455511111111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45998.455511111111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45998.455511111111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45998.455511111111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45998.455511111111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45998.455511111111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45998.455511111111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45998.455511111111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45998.455511111111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45998.455511111111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45998.455511111111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45998.455511111111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45998.455511111111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45998.455511111111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45998.455511111111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45998.455511111111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45998.455511111111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45998.455511111111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45998.455511111111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45998.455511111111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45998.455511111111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45998.455511111111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45998.455511111111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45998.455511111111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45998.455511111111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45998.455511111111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45998.455511111111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45998.455511111111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45998.455511111111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45998.455511111111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45998.455511111111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45998.455511111111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45998.455511111111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45998.455511111111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45998.455511111111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45998.455511111111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45998.455511111111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45998.455511111111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45998.455511111111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45998.455511111111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45998.455511111111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45998.455511111111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45998.455511111111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45998.455511111111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45998.455511111111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45998.455511111111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45998.455511111111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45998.455511111111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45998.455511111111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45998.455511111111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45998.455511111111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45998.455511111111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45998.455511111111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45998.455511111111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45998.455511111111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45998.455511111111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45998.455511111111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45998.455511111111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45998.455511111111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45998.455511111111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45998.455511111111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45998.455511111111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45998.455511111111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45998.455511111111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45998.455511111111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45998.455511111111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45998.455511111111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45998.455511111111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45998.455511111111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45998.455511111111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45998.455511111111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45998.455511111111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45998.455511111111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45998.455511111111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45998.455511111111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45998.455511111111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45998.455511111111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45998.455511111111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45998.455511111111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45998.455511111111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45998.455511111111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45998.455511111111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45998.455511111111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45998.455511111111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45998.455511111111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45998.455511111111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45998.455511111111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45998.455511111111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45998.455511111111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45998.455511111111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45998.455511111111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45998.455511111111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45998.455511111111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45998.455511111111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45998.455511111111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45998.455511111111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45998.455511111111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45998.455511111111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45998.455511111111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45998.455511111111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45998.455511111111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45998.455511111111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45998.455511111111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45998.455511111111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45998.455511111111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45998.455511111111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45998.455511111111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45998.455511111111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45998.455511111111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45998.455511111111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45998.455511111111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45998.455511111111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45998.455511111111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45998.455511111111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45998.455511111111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45998.455511111111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45998.455511111111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45998.455511111111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45998.455511111111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45998.455511111111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45998.455511111111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45998.455511111111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45998.455511111111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45998.455511111111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45998.455511111111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45998.455511111111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45998.455511111111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45998.455511111111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45998.455511111111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45998.455511111111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45998.455511111111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45998.455511111111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45998.455511111111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45998.455511111111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45998.455511111111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45998.455511111111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45998.455511111111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45998.455511111111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45998.455511111111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45998.455511111111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45998.455511111111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45998.455511111111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45998.455511111111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45998.455511111111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45998.455511111111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45998.455511111111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45998.455511111111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45998.455511111111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45998.455511111111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45998.455511111111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45998.455511111111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45998.455511111111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45998.455511111111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45998.455511111111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45998.455511111111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45998.455511111111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45998.455511111111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45998.455511111111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45998.455511111111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45998.455511111111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45998.455511111111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45998.455511111111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45998.455511111111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45998.455511111111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45998.455511111111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45998.455511111111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45998.455511111111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45998.455511111111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45998.455511111111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45998.455511111111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45998.455511111111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45998.455511111111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45998.455511111111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45998.455511111111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45998.455511111111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45998.455511111111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45998.455511111111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45998.455511111111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45998.455511111111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45998.455511111111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45998.455511111111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45998.455511111111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45998.455511111111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45998.455511111111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45998.455511111111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45998.455511111111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45998.455511111111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45998.455511111111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45998.455511111111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45998.455511111111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45998.455511111111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45998.455511111111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45998.455511111111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45998.455511111111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45998.455511111111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45998.455511111111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45998.455511111111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45998.455511111111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45998.455511111111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45998.455511111111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45998.455511111111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45998.455511111111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45998.455511111111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45998.455511111111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45998.455511111111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45998.455511111111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45998.455511111111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45998.455511111111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45998.455511111111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45998.455511111111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45998.455511111111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45998.455511111111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45998.455511111111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45998.455511111111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45998.455511111111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45998.455511111111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45998.455511111111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45998.455511111111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45998.455511111111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45998.455511111111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45998.455511111111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45998.455511111111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45998.455511111111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45998.455511111111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45998.455511111111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45998.455511111111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45998.455511111111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45998.455511111111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45998.455511111111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45998.455511111111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45998.455511111111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45998.455511111111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45998.455511111111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45998.455511111111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45998.455511111111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45998.455511111111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45998.455511111111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45998.455511111111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45998.455511111111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45998.455511111111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45998.455511111111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45998.455511111111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45998.455511111111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45998.455511111111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45998.455511111111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45998.455511111111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45998.455511111111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45998.455511111111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45998.455511111111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45998.455511111111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45998.455511111111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45998.455511111111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45998.455511111111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45998.455511111111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45998.455511111111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45998.455511111111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45998.455511111111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45998.455511111111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45998.455511111111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45998.455511111111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45998.455511111111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45998.455511111111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45998.455511111111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45998.455511111111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45998.455511111111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45998.455511111111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45998.455511111111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45998.455511111111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45998.455511111111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45998.455511111111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45998.455511111111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45998.455511111111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45998.455511111111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45998.455511111111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45998.455511111111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45998.455511111111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45998.455511111111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45998.455511111111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45998.455511111111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45998.455511111111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45998.455511111111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45998.455511111111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45998.455511111111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45998.455511111111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45998.455511111111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45998.455511111111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45998.455511111111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45998.455511111111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45998.455511111111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45998.455511111111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45998.455511111111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45998.455511111111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45998.455511111111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45998.455511111111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45998.455511111111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45998.455511111111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45998.455511111111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45998.455511111111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45998.455511111111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45998.455511111111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45998.455511111111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45998.455511111111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45998.455511111111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45998.455511111111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45998.455511111111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45998.455511111111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45998.455511111111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45998.455511111111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45998.455511111111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45998.455511111111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45998.455511111111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45998.455511111111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45998.455511111111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45998.455511111111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45998.455511111111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45998.455511111111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45998.455511111111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45998.455511111111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45998.455511111111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45998.455511111111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45998.455511111111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45998.455511111111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45998.455511111111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45998.455511111111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45998.455511111111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45998.455511111111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45998.455511111111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45998.455511111111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45998.455511111111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45998.455511111111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45998.455511111111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45998.455511111111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45998.455511111111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45998.455511111111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45998.455511111111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45998.455511111111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45998.455511111111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45998.455511111111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45998.455511111111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45998.455511111111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45998.455511111111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45998.455511111111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45998.455511111111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45998.455511111111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45998.455511111111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45998.455511111111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45998.455511111111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45998.455511111111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45998.455511111111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45998.455511111111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45998.455511111111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45998.455511111111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45998.455511111111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45998.455511111111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45998.455511111111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45998.455511111111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45998.455511111111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45998.455511111111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45998.455511111111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45998.455511111111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45998.455511111111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45998.455511111111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45998.455511111111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45998.455511111111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45998.455511111111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45998.455511111111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45998.455511111111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45998.455511111111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45998.455511111111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45998.455511111111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45998.455511111111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45998.455511111111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45998.455511111111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45998.455511111111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45998.455511111111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45998.455511111111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45998.455511111111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45998.455511111111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45998.455511111111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45998.455511111111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45998.455511111111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45998.455511111111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45998.455511111111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45998.455511111111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45998.455511111111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45998.455511111111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45998.455511111111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45998.455511111111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45998.455511111111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45998.455511111111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45998.455511111111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45998.455511111111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45998.455511111111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45998.455511111111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45998.455511111111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45998.455511111111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45998.455511111111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45998.455511111111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45998.455511111111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45998.455511111111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45998.455511111111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45998.455511111111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45998.455511111111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45998.455511111111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45998.455511111111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45998.455511111111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45998.455511111111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45998.455511111111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45998.455511111111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45998.455511111111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45998.455511111111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45998.455511111111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45998.455511111111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45998.455511111111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45998.455511111111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45998.455511111111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45998.455511111111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45998.455511111111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45998.455511111111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45998.455511111111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45998.455511111111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45998.455511111111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45998.455511111111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45998.455511111111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45998.455511111111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45998.455511111111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45998.455511111111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45998.455511111111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45998.455511111111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45998.455511111111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45998.455511111111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45998.455511111111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45998.455511111111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45998.455511111111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45998.455511111111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45998.455511111111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45998.455511111111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45998.455511111111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45998.455511111111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45998.455511111111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45998.455511111111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45998.455511111111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45998.455511111111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45998.455511111111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45998.455511111111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45998.455511111111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45998.455511111111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45998.455511111111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45998.455511111111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45998.455511111111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45998.455511111111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45998.455511111111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45998.455511111111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45998.455511111111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45998.455511111111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45998.455511111111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45998.455511111111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45998.455511111111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45998.455511111111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45998.455511111111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45998.455511111111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45998.455511111111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45998.455511111111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45998.455511111111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45998.455511111111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45998.455511111111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45998.455511111111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45998.455511111111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45998.455511111111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45998.455511111111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45998.455511111111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45998.455511111111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45998.455511111111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45998.455511111111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45998.455511111111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45998.455511111111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45998.455511111111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45998.455511111111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45998.455511111111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45998.455511111111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45998.455511111111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45998.455511111111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45998.455511111111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45998.455511111111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45998.455511111111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45998.455511111111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45998.455511111111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45998.455511111111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45998.455511111111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45998.455511111111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45998.455511111111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45998.455511111111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45998.455511111111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45998.455511111111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45998.455511111111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45998.455511111111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45998.455511111111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45998.455511111111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45998.455511111111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45998.455511111111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45998.455511111111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45998.455511111111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45998.455511111111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45998.455511111111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45998.455511111111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45998.455511111111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45998.455511111111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45998.455511111111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45998.455511111111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45998.455511111111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45998.455511111111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45998.455511111111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45998.455511111111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45998.455511111111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45998.455511111111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45998.455511111111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45998.455511111111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45998.455511111111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45998.455511111111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45998.455511111111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45998.455511111111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45998.455511111111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45998.455511111111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45998.455511111111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45998.455511111111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45998.455511111111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45998.455511111111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45998.455511111111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45998.455511111111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45998.455511111111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45998.455511111111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45998.455511111111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45998.455511111111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45998.455511111111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45998.455511111111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45998.455511111111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45998.455511111111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45998.455511111111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45998.455511111111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45998.455511111111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45998.455511111111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45998.455511111111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45998.455511111111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45998.455511111111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45998.455511111111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45998.455511111111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45998.455511111111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45998.455511111111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45998.455511111111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45998.455511111111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45998.455511111111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45998.455511111111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45998.455511111111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45998.455511111111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45998.455511111111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45998.455511111111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45998.455511111111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45998.455511111111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45998.455511111111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45998.455511111111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45998.455511111111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45998.455511111111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45998.455511111111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45998.455511111111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45998.455511111111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45998.455511111111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45998.455511111111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45998.455511111111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45998.455511111111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45998.455511111111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45998.455511111111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45998.455511111111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45998.455511111111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45998.455511111111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45998.455511111111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45998.455511111111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45998.455511111111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45998.455511111111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45998.455511111111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45998.455511111111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45998.455511111111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45998.455511111111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45998.455511111111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45998.455511111111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45998.455511111111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45998.455511111111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45998.455511111111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45998.455511111111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45998.455511111111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45998.455511111111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45998.455511111111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45998.455511111111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45998.455511111111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45998.455511111111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45998.455511111111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45998.455511111111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45998.455511111111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45998.455511111111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45998.455511111111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45998.455511111111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45998.455511111111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45998.455511111111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45998.455511111111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45998.455511111111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45998.455511111111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45998.455511111111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45998.455511111111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45998.455511111111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45998.455511111111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45998.455511111111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45998.455511111111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45998.455511111111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45998.455511111111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45998.455511111111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45998.455511111111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45998.455511111111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45998.455511111111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45998.455511111111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45998.455511111111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45998.455511111111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45998.455511111111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45998.455511111111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45998.455511111111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45998.455511111111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45998.455511111111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45998.455511111111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45998.455511111111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45998.455511111111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45998.455511111111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45998.455511111111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45998.455511111111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45998.455511111111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45998.455511111111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45998.455511111111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45998.455511111111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45998.455511111111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45998.455511111111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45998.455511111111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45998.455511111111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45998.455511111111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45998.455511111111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45998.455511111111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45998.455511111111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45998.455511111111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45998.455511111111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45998.455511111111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45998.455511111111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45998.455511111111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45998.455511111111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45998.455511111111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45998.455511111111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45998.455511111111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45998.455511111111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45998.455511111111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45998.455511111111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45998.455511111111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45998.455511111111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45998.455511111111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45998.455511111111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45998.455511111111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45998.455511111111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45998.455511111111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45998.455511111111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45998.455511111111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45998.455511111111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45998.455511111111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45998.455511111111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45998.455511111111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45998.455511111111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45998.455511111111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45998.455511111111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45998.455511111111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45998.455511111111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45998.455511111111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45998.455511111111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45998.455511111111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45998.455511111111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45998.455511111111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45998.455511111111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45998.455511111111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45998.455511111111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45998.455511111111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45998.455511111111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45998.455511111111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45998.455511111111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45998.455511111111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45998.455511111111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45998.455511111111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45998.455511111111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45998.455511111111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45998.455511111111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45998.455511111111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45998.455511111111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45998.455511111111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45998.455511111111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45998.455511111111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45998.455511111111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45998.455511111111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45998.455511111111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45998.455511111111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45998.455511111111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45998.455511111111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45998.455511111111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45998.455511111111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45998.455511111111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45998.455511111111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45998.455511111111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45998.455511111111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45998.455511111111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45998.455511111111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45998.455511111111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45998.455511111111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45998.455511111111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45998.455511111111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45998.455511111111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45998.455511111111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45998.455511111111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45998.455511111111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45998.455511111111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45998.455511111111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45998.455511111111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45998.455511111111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45998.455511111111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45998.455511111111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45998.455511111111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45998.455511111111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45998.455511111111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45998.455511111111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45998.455511111111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45998.455511111111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45998.455511111111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45998.455511111111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45998.455511111111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45998.455511111111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45998.455511111111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45998.455511111111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45998.455511111111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45998.455511111111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45998.455511111111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45998.455511111111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45998.455511111111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45998.455511111111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45998.455511111111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45998.455511111111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45998.455511111111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45998.455511111111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45998.455511111111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45998.455511111111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45998.455511111111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45998.455511111111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45998.455511111111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45998.455511111111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45998.455511111111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45998.455511111111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45998.455511111111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45998.455511111111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45998.455511111111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45998.455511111111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45998.455511111111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45998.455511111111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45998.455511111111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45998.455511111111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45998.455511111111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45998.455511111111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45998.455511111111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45998.455511111111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45998.455511111111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45998.455511111111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45998.455511111111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45998.455511111111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45998.455511111111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45998.455511111111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45998.455511111111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45998.455511111111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45998.455511111111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45998.455511111111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45998.455511111111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45998.455511111111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45998.455511111111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45998.455511111111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45998.455511111111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45998.455511111111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45998.455511111111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45998.455511111111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45998.455511111111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45998.455511111111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45998.455511111111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45998.455511111111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45998.455511111111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45998.455511111111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45998.455511111111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45998.455511111111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45998.455511111111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45998.455511111111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45998.455511111111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45998.455511111111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45998.455511111111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45998.455511111111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45998.455511111111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45998.455511111111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45998.455511111111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45998.455511111111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45998.455511111111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45998.455511111111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45998.455511111111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45998.455511111111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45998.455511111111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45998.455511111111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45998.455511111111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45998.455511111111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45998.455511111111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45998.455511111111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45998.455511111111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45998.455511111111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45998.455511111111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45998.455511111111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45998.455511111111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45998.455511111111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45998.455511111111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45998.455511111111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45998.455511111111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45998.455511111111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45998.455511111111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45998.455511111111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45998.455511111111</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294.97479351851507</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2" ca="1" si="0">IFERROR(NOW()-F3,"")</f>
        <v>0.92217777777841548</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35887</v>
      </c>
      <c r="E4" s="90" t="s">
        <v>39106</v>
      </c>
      <c r="F4" s="91">
        <v>45998.36996527778</v>
      </c>
      <c r="G4" s="92">
        <f t="shared" ca="1" si="0"/>
        <v>8.5545833331707399E-2</v>
      </c>
      <c r="H4" s="91">
        <v>45998.364340277774</v>
      </c>
      <c r="I4" s="107" t="str">
        <f>IFERROR(VLOOKUP(D4,DB!A:F,6,0),"")</f>
        <v>Generator-SG</v>
      </c>
      <c r="J4" s="107" t="str">
        <f>IFERROR(VLOOKUP(D4,DB!A:G,7,0),"")</f>
        <v>No BB Shifted</v>
      </c>
      <c r="K4" s="93" t="s">
        <v>39126</v>
      </c>
      <c r="L4" s="87" t="str">
        <f>IFERROR(VLOOKUP(D4,DB!A:I,9,0),"")</f>
        <v>Latis</v>
      </c>
    </row>
    <row r="5" spans="1:16" ht="15" customHeight="1">
      <c r="A5" s="107" t="s">
        <v>39127</v>
      </c>
      <c r="B5" s="107" t="str">
        <f>IFERROR(VLOOKUP(D5,DB!A:K,11,0),"")</f>
        <v>R4</v>
      </c>
      <c r="C5" s="89">
        <v>2</v>
      </c>
      <c r="D5" s="87" t="s">
        <v>28732</v>
      </c>
      <c r="E5" s="90" t="s">
        <v>39106</v>
      </c>
      <c r="F5" s="91">
        <v>45998.386736111112</v>
      </c>
      <c r="G5" s="92">
        <f t="shared" ca="1" si="0"/>
        <v>6.8774999999732245E-2</v>
      </c>
      <c r="H5" s="91">
        <v>45998.376631944448</v>
      </c>
      <c r="I5" s="107" t="str">
        <f>IFERROR(VLOOKUP(D5,DB!A:F,6,0),"")</f>
        <v>SCECO</v>
      </c>
      <c r="J5" s="107" t="str">
        <f>IFERROR(VLOOKUP(D5,DB!A:G,7,0),"")</f>
        <v>Dead</v>
      </c>
      <c r="K5" s="93" t="s">
        <v>39128</v>
      </c>
      <c r="L5" s="87" t="str">
        <f>IFERROR(VLOOKUP(D5,DB!A:I,9,0),"")</f>
        <v>Latis</v>
      </c>
    </row>
    <row r="6" spans="1:16" ht="15" customHeight="1">
      <c r="A6" s="107" t="s">
        <v>39129</v>
      </c>
      <c r="B6" s="107" t="str">
        <f>IFERROR(VLOOKUP(D6,DB!A:K,11,0),"")</f>
        <v>R4</v>
      </c>
      <c r="C6" s="89">
        <v>1</v>
      </c>
      <c r="D6" s="87" t="s">
        <v>34034</v>
      </c>
      <c r="E6" s="90" t="s">
        <v>39106</v>
      </c>
      <c r="F6" s="91"/>
      <c r="G6" s="92">
        <f t="shared" ca="1" si="0"/>
        <v>45998.455511111111</v>
      </c>
      <c r="H6" s="91">
        <v>45998.379224537035</v>
      </c>
      <c r="I6" s="107" t="str">
        <f>IFERROR(VLOOKUP(D6,DB!A:F,6,0),"")</f>
        <v>SCECO</v>
      </c>
      <c r="J6" s="107" t="str">
        <f>IFERROR(VLOOKUP(D6,DB!A:G,7,0),"")</f>
        <v>Dead</v>
      </c>
      <c r="K6" s="93" t="s">
        <v>39130</v>
      </c>
      <c r="L6" s="87" t="str">
        <f>IFERROR(VLOOKUP(D6,DB!A:I,9,0),"")</f>
        <v>Latis</v>
      </c>
    </row>
    <row r="7" spans="1:16" ht="15" customHeight="1">
      <c r="A7" s="107" t="s">
        <v>39131</v>
      </c>
      <c r="B7" s="107" t="str">
        <f>IFERROR(VLOOKUP(D7,DB!A:K,11,0),"")</f>
        <v>R4</v>
      </c>
      <c r="C7" s="89">
        <v>1</v>
      </c>
      <c r="D7" s="87" t="s">
        <v>36827</v>
      </c>
      <c r="E7" s="90" t="s">
        <v>39106</v>
      </c>
      <c r="F7" s="91">
        <v>45998.398831018516</v>
      </c>
      <c r="G7" s="92">
        <f t="shared" ca="1" si="0"/>
        <v>5.6680092595343012E-2</v>
      </c>
      <c r="H7" s="91">
        <v>45998.393101851849</v>
      </c>
      <c r="I7" s="107" t="str">
        <f>IFERROR(VLOOKUP(D7,DB!A:F,6,0),"")</f>
        <v>SCECO</v>
      </c>
      <c r="J7" s="107" t="str">
        <f>IFERROR(VLOOKUP(D7,DB!A:G,7,0),"")</f>
        <v>Dead</v>
      </c>
      <c r="K7" s="93" t="s">
        <v>39132</v>
      </c>
      <c r="L7" s="87" t="str">
        <f>IFERROR(VLOOKUP(D7,DB!A:I,9,0),"")</f>
        <v>Latis</v>
      </c>
    </row>
    <row r="8" spans="1:16" ht="15" customHeight="1">
      <c r="A8" s="107"/>
      <c r="B8" s="107" t="str">
        <f>IFERROR(VLOOKUP(D8,DB!A:K,11,0),"")</f>
        <v/>
      </c>
      <c r="C8" s="89"/>
      <c r="D8" s="87"/>
      <c r="E8" s="90"/>
      <c r="F8" s="91"/>
      <c r="G8" s="92">
        <f t="shared" ca="1" si="0"/>
        <v>45998.455511111111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45998.455511111111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45998.455511111111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45998.455511111111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45998.455511111111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45998.455511111111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45998.455511111111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45998.455511111111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45998.455511111111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45998.455511111111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45998.455511111111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45998.455511111111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45998.455511111111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45998.455511111111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45998.455511111111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45998.455511111111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45998.455511111111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45998.455511111111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45998.455511111111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45998.455511111111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45998.455511111111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45998.455511111111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45998.455511111111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45998.455511111111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45998.455511111111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45998.455511111111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45998.455511111111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45998.455511111111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45998.455511111111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45998.455511111111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45998.455511111111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45998.455511111111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45998.455511111111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45998.455511111111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45998.455511111111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45998.455511111111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45998.455511111111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45998.455511111111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45998.455511111111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45998.455511111111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45998.455511111111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45998.455511111111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45998.455511111111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45998.455511111111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45998.455511111111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ref="G53:G116" ca="1" si="1">IFERROR(NOW()-F53,"")</f>
        <v>45998.455511111111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45998.455511111111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45998.455511111111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45998.455511111111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45998.455511111111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45998.455511111111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45998.455511111111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45998.455511111111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45998.455511111111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45998.455511111111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45998.455511111111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45998.455511111111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45998.455511111111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45998.455511111111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45998.455511111111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45998.455511111111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45998.455511111111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45998.455511111111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45998.455511111111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45998.455511111111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45998.455511111111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45998.455511111111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45998.455511111111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45998.455511111111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45998.455511111111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45998.455511111111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45998.455511111111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45998.455511111111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45998.455511111111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45998.455511111111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45998.455511111111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45998.455511111111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45998.455511111111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45998.455511111111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45998.455511111111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45998.455511111111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45998.455511111111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45998.455511111111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45998.455511111111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45998.455511111111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45998.455511111111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45998.455511111111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45998.455511111111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45998.455511111111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45998.455511111111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45998.455511111111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45998.455511111111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45998.455511111111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45998.455511111111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45998.455511111111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45998.455511111111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45998.455511111111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45998.455511111111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45998.455511111111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45998.455511111111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45998.455511111111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45998.455511111111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45998.455511111111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45998.455511111111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45998.455511111111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45998.455511111111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45998.455511111111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45998.455511111111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45998.455511111111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ref="G117:G162" ca="1" si="2">IFERROR(NOW()-F117,"")</f>
        <v>45998.455511111111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45998.455511111111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45998.455511111111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45998.455511111111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45998.455511111111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45998.455511111111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45998.455511111111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45998.455511111111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45998.455511111111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45998.455511111111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45998.455511111111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45998.455511111111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45998.455511111111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45998.455511111111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45998.455511111111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45998.455511111111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45998.455511111111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45998.455511111111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45998.455511111111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45998.455511111111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45998.455511111111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45998.455511111111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45998.455511111111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45998.455511111111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45998.455511111111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45998.455511111111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45998.455511111111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45998.455511111111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45998.455511111111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45998.455511111111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45998.455511111111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45998.455511111111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45998.455511111111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45998.455511111111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45998.455511111111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45998.455511111111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45998.455511111111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45998.455511111111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45998.455511111111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45998.455511111111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45998.455511111111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45998.455511111111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45998.455511111111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45998.455511111111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45998.455511111111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45998.455511111111</v>
      </c>
      <c r="H162" s="91"/>
      <c r="I162" s="107" t="str">
        <f>IFERROR(VLOOKUP(D162,DB!A:F,6,0),"")</f>
        <v/>
      </c>
      <c r="J162" s="107" t="str">
        <f>IFERROR(VLOOKUP(D162,DB!A:G,7,0),"")</f>
        <v/>
      </c>
      <c r="K162" s="93"/>
      <c r="L162" s="87" t="str">
        <f>IFERROR(VLOOKUP(D162,DB!A:I,9,0),"")</f>
        <v/>
      </c>
    </row>
  </sheetData>
  <dataValidations count="2">
    <dataValidation allowBlank="1" showInputMessage="1" showErrorMessage="1" sqref="E1" xr:uid="{A4F81451-56CC-4543-9497-104C4E44EE4B}"/>
    <dataValidation type="list" allowBlank="1" showInputMessage="1" showErrorMessage="1" sqref="E2:E1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D19" sqref="D19"/>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106.62345092592295</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72.266633796294627</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49.794399999998859</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17.082212499997695</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1.3480226851825137</v>
      </c>
      <c r="H6" s="38">
        <v>45997.093599537038</v>
      </c>
      <c r="I6" s="37" t="str">
        <f>IFERROR(VLOOKUP(D6,DB!A:F,6,0),"")</f>
        <v>SCECO</v>
      </c>
      <c r="J6" s="37" t="str">
        <f>IFERROR(VLOOKUP(D6,DB!A:G,7,0),"")</f>
        <v>In progress</v>
      </c>
      <c r="K6" s="37" t="s">
        <v>39142</v>
      </c>
      <c r="L6" s="37" t="str">
        <f>IFERROR(VLOOKUP(D6,DB!A:I,9,0),"")</f>
        <v>Latis</v>
      </c>
    </row>
    <row r="7" spans="1:13">
      <c r="A7" s="37"/>
      <c r="B7" s="37" t="str">
        <f>IFERROR(VLOOKUP(D7,DB!A:K,11,0),"")</f>
        <v/>
      </c>
      <c r="C7" s="37"/>
      <c r="D7" s="156"/>
      <c r="E7" s="37"/>
      <c r="F7" s="38"/>
      <c r="G7" s="131">
        <f t="shared" ref="G7:G28" ca="1" si="3">IFERROR(NOW()-F7,"")</f>
        <v>45998.455511111111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45998.455511111111</v>
      </c>
      <c r="H8" s="38"/>
      <c r="I8" s="37" t="str">
        <f>IFERROR(VLOOKUP(D8,DB!A:F,6,0),"")</f>
        <v/>
      </c>
      <c r="J8" s="37" t="str">
        <f>IFERROR(VLOOKUP(D8,DB!A:G,7,0),"")</f>
        <v/>
      </c>
      <c r="K8" s="37"/>
      <c r="L8" s="37" t="str">
        <f>IFERROR(VLOOKUP(D8,DB!A:I,9,0),"")</f>
        <v/>
      </c>
    </row>
    <row r="9" spans="1:13">
      <c r="A9" s="37"/>
      <c r="B9" s="37" t="str">
        <f>IFERROR(VLOOKUP(D9,DB!A:K,11,0),"")</f>
        <v/>
      </c>
      <c r="C9" s="37"/>
      <c r="D9" s="156"/>
      <c r="E9" s="37"/>
      <c r="F9" s="38"/>
      <c r="G9" s="131">
        <f t="shared" ca="1" si="3"/>
        <v>45998.455511111111</v>
      </c>
      <c r="H9" s="38"/>
      <c r="I9" s="37" t="str">
        <f>IFERROR(VLOOKUP(D9,DB!A:F,6,0),"")</f>
        <v/>
      </c>
      <c r="J9" s="37" t="str">
        <f>IFERROR(VLOOKUP(D9,DB!A:G,7,0),"")</f>
        <v/>
      </c>
      <c r="K9" s="37"/>
      <c r="L9" s="37" t="str">
        <f>IFERROR(VLOOKUP(D9,DB!A:I,9,0),"")</f>
        <v/>
      </c>
    </row>
    <row r="10" spans="1:13">
      <c r="A10" s="37"/>
      <c r="B10" s="37"/>
      <c r="C10" s="37"/>
      <c r="D10" s="37"/>
      <c r="E10" s="37"/>
      <c r="F10" s="38"/>
      <c r="G10" s="131">
        <f t="shared" ca="1" si="3"/>
        <v>45998.455511111111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45998.455511111111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45998.455511111111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45998.455511111111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45998.455511111111</v>
      </c>
      <c r="H14" s="38"/>
      <c r="I14" s="37" t="str">
        <f>IFERROR(VLOOKUP(D14,DB!A:F,6,0),"")</f>
        <v/>
      </c>
      <c r="J14" s="37" t="str">
        <f>IFERROR(VLOOKUP(D14,DB!A:G,7,0),"")</f>
        <v/>
      </c>
      <c r="K14" s="37"/>
      <c r="L14" s="37" t="str">
        <f>IFERROR(VLOOKUP(D14,DB!A:I,9,0),"")</f>
        <v/>
      </c>
    </row>
    <row r="15" spans="1:13" ht="15.75">
      <c r="A15" s="37"/>
      <c r="B15" s="37"/>
      <c r="C15" s="37"/>
      <c r="D15" s="159"/>
      <c r="E15" s="37"/>
      <c r="F15" s="38"/>
      <c r="G15" s="131">
        <f t="shared" ca="1" si="3"/>
        <v>45998.455511111111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45998.455511111111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45998.455511111111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45998.455511111111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45998.455511111111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45998.455511111111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45998.455511111111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45998.455511111111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45998.455511111111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45998.455511111111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45998.455511111111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45998.455511111111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45998.455511111111</v>
      </c>
      <c r="H27" s="38"/>
      <c r="I27" s="37" t="str">
        <f>IFERROR(VLOOKUP(D27,DB!A:F,6,0),"")</f>
        <v/>
      </c>
      <c r="J27" s="37" t="str">
        <f>IFERROR(VLOOKUP(D27,DB!A:G,7,0),"")</f>
        <v/>
      </c>
      <c r="K27" s="37"/>
      <c r="L27" s="37" t="str">
        <f>IFERROR(VLOOKUP(D27,DB!A:I,9,0),"")</f>
        <v/>
      </c>
    </row>
    <row r="28" spans="1:12">
      <c r="A28" s="146"/>
      <c r="B28" s="146" t="str">
        <f>IFERROR(VLOOKUP(D28,DB!A:K,11,0),"")</f>
        <v/>
      </c>
      <c r="C28" s="146"/>
      <c r="D28" s="146"/>
      <c r="E28" s="146"/>
      <c r="F28" s="147"/>
      <c r="G28" s="148">
        <f t="shared" ca="1" si="3"/>
        <v>45998.455511111111</v>
      </c>
      <c r="H28" s="147"/>
      <c r="I28" s="146" t="str">
        <f>IFERROR(VLOOKUP(D28,DB!A:F,6,0),"")</f>
        <v/>
      </c>
      <c r="J28" s="146" t="str">
        <f>IFERROR(VLOOKUP(D28,DB!A:G,7,0),"")</f>
        <v/>
      </c>
      <c r="K28" s="146"/>
      <c r="L28" s="146"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3</v>
      </c>
      <c r="D2" s="115" t="s">
        <v>39094</v>
      </c>
      <c r="E2" s="138" t="s">
        <v>39106</v>
      </c>
      <c r="F2" s="117">
        <v>45998.368159722224</v>
      </c>
      <c r="G2" s="72">
        <f t="shared" ref="G2:G35" ca="1" si="0">IFERROR(NOW()-F2,"-")</f>
        <v>8.735138888732763E-2</v>
      </c>
      <c r="H2" s="117">
        <v>45998.358993055554</v>
      </c>
      <c r="I2" s="115" t="str">
        <f>IFERROR(VLOOKUP(D2,DB!A:F,6,0),"")</f>
        <v>SCECO-Rental-Genset</v>
      </c>
      <c r="J2" s="115" t="str">
        <f>IFERROR(VLOOKUP(D2,DB!A:G,7,0),"")</f>
        <v>In progress</v>
      </c>
      <c r="K2" s="118" t="s">
        <v>39144</v>
      </c>
      <c r="L2" s="133" t="str">
        <f>IFERROR(VLOOKUP(D2,DB!A:I,9,0),"")</f>
        <v>Latis</v>
      </c>
    </row>
    <row r="3" spans="1:16382" ht="31.5" customHeight="1">
      <c r="A3" s="114"/>
      <c r="B3" s="115" t="str">
        <f>IFERROR(VLOOKUP(D3,DB!A:K,11,0),"")</f>
        <v/>
      </c>
      <c r="C3" s="116"/>
      <c r="D3" s="115"/>
      <c r="E3" s="138"/>
      <c r="F3" s="117"/>
      <c r="G3" s="72">
        <f t="shared" ca="1" si="0"/>
        <v>45998.455511111111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45998.455511111111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45998.455511111111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45998.455511111111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45998.455511111111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45998.455511111111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45998.455511111111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45998.455511111111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45998.455511111111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45998.455511111111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45998.455511111111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45998.455511111111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45998.455511111111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45998.455511111111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45998.455511111111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45998.455511111111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45998.455511111111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45998.455511111111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45998.455511111111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45998.455511111111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45998.455511111111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45998.455511111111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45998.455511111111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45998.455511111111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45998.455511111111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45998.455511111111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45998.455511111111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45998.455511111111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45998.455511111111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45998.455511111111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45998.455511111111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45998.455511111111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45998.455511111111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45998.455511111111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45998.455511111111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45998.455511111111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45998.455511111111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45998.455511111111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45998.455511111111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45998.455511111111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45998.455511111111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45998.455511111111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45998.455511111111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45998.455511111111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45998.455511111111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45998.455511111111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45998.455511111111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45998.455511111111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45998.455511111111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45998.455511111111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45998.455511111111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45998.455511111111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45998.455511111111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45998.455511111111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45998.455511111111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45998.455511111111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45998.455511111111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45998.455511111111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45998.455511111111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45998.455511111111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45998.455511111111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45998.455511111111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45998.455511111111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45998.455511111111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45998.455511111111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45998.455511111111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45998.455511111111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45998.455511111111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45998.455511111111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45998.455511111111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45998.455511111111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45998.455511111111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45998.455511111111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45998.455511111111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45998.455511111111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45998.455511111111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45998.455511111111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45998.455511111111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45998.455511111111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45998.455511111111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45998.455511111111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45998.455511111111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45998.455511111111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45998.455511111111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45998.455511111111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45998.455511111111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45998.455511111111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45998.455511111111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45998.455511111111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45998.455511111111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45998.455511111111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45998.455511111111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45998.455511111111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45998.455511111111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45998.455511111111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45998.455511111111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45998.455511111111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45998.455511111111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45998.455511111111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45998.455511111111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45998.455511111111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45998.455511111111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45998.455511111111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45998.455511111111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45998.455511111111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45998.455511111111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45998.455511111111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45998.455511111111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45998.455511111111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45998.455511111111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45998.455511111111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45998.455511111111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45998.455511111111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45998.455511111111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45998.455511111111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45998.455511111111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45998.455511111111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45998.455511111111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45998.455511111111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45998.455511111111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45998.455511111111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45998.455511111111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45998.455511111111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45998.455511111111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45998.455511111111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45998.455511111111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45998.455511111111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45998.455511111111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45998.455511111111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45998.455511111111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45998.455511111111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45998.455511111111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45998.455511111111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45998.455511111111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45998.455511111111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45998.455511111111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45998.455511111111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45998.455511111111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45998.455511111111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45998.455511111111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45998.455511111111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45998.455511111111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45998.455511111111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45998.455511111111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45998.455511111111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45998.455511111111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45998.455511111111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45998.455511111111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45998.455511111111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45998.455511111111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45998.455511111111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45998.455511111111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45998.455511111111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45998.455511111111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45998.455511111111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45998.455511111111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45998.455511111111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45998.455511111111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45998.455511111111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45998.455511111111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45998.455511111111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45998.455511111111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45998.455511111111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45998.455511111111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45998.455511111111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45998.455511111111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45998.455511111111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45998.455511111111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45998.455511111111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45998.455511111111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45998.455511111111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45998.455511111111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45998.455511111111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45998.455511111111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45998.455511111111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45998.455511111111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45998.455511111111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45998.455511111111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45998.455511111111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45998.455511111111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45998.455511111111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45998.455511111111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45998.455511111111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45998.455511111111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45998.455511111111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45998.455511111111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45998.455511111111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45998.455511111111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45998.455511111111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45998.455511111111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45998.455511111111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45998.455511111111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45998.455511111111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45998.455511111111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45998.455511111111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45998.455511111111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45998.455511111111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45998.455511111111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45998.455511111111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45998.455511111111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45998.455511111111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45998.455511111111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45998.455511111111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45998.455511111111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45998.455511111111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45998.455511111111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45998.455511111111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45998.455511111111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45998.455511111111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45998.455511111111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45998.455511111111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45998.455511111111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45998.455511111111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45998.455511111111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45998.455511111111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45998.455511111111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45998.455511111111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45998.455511111111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45998.455511111111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45998.455511111111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45998.455511111111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45998.455511111111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45998.455511111111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45998.455511111111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45998.455511111111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45998.455511111111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45998.455511111111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45998.455511111111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45998.455511111111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45998.455511111111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45998.455511111111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45998.455511111111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45998.455511111111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45998.455511111111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45998.455511111111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45998.455511111111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45998.455511111111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45998.455511111111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45998.455511111111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45998.455511111111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45998.455511111111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45998.455511111111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45998.455511111111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45998.455511111111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45998.455511111111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45998.455511111111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45998.455511111111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45998.455511111111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45998.455511111111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45998.455511111111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45998.455511111111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45998.455511111111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45998.455511111111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45998.455511111111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45998.455511111111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45998.455511111111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45998.455511111111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45998.455511111111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45998.455511111111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45998.455511111111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45998.455511111111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45998.455511111111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45998.455511111111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45998.455511111111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45998.455511111111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45998.455511111111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45998.455511111111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45998.455511111111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45998.455511111111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45998.455511111111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45998.455511111111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45998.455511111111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45998.455511111111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45998.455511111111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45998.455511111111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45998.455511111111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45998.455511111111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45998.455511111111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45998.455511111111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45998.455511111111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45998.455511111111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45998.455511111111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45998.455511111111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45998.455511111111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45998.455511111111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45998.455511111111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45998.455511111111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45998.455511111111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45998.455511111111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45998.455511111111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45998.455511111111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45998.455511111111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45998.455511111111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45998.455511111111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45998.455511111111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45998.455511111111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45998.455511111111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45998.455511111111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45998.455511111111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45998.455511111111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45998.455511111111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45998.455511111111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45998.455511111111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45998.455511111111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45998.455511111111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45998.455511111111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45998.455511111111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45998.455511111111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45998.455511111111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45998.455511111111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45998.455511111111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45998.455511111111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45998.455511111111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45998.455511111111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45998.455511111111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45998.455511111111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45998.455511111111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45998.455511111111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45998.455511111111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45998.455511111111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45998.455511111111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45998.455511111111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45998.455511111111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45998.455511111111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45998.455511111111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45998.455511111111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45998.455511111111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45998.455511111111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45998.455511111111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45998.455511111111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45998.455511111111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45998.455511111111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45998.455511111111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45998.455511111111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45998.455511111111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45998.455511111111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45998.455511111111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45998.455511111111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45998.455511111111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45998.455511111111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45998.455511111111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45998.455511111111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45998.455511111111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45998.455511111111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45998.455511111111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45998.455511111111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45998.455511111111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45998.455511111111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45998.455511111111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45998.455511111111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45998.455511111111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45998.455511111111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45998.455511111111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45998.455511111111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45998.455511111111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45998.455511111111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45998.455511111111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45998.455511111111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45998.455511111111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45998.455511111111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45998.455511111111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45998.455511111111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45998.455511111111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45998.455511111111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45998.455511111111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45998.455511111111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45998.455511111111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45998.455511111111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45998.455511111111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45998.455511111111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45998.455511111111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45998.455511111111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45998.455511111111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45998.455511111111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45998.455511111111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45998.455511111111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45998.455511111111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45998.455511111111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45998.455511111111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45998.455511111111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45998.455511111111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45998.455511111111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45998.455511111111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45998.455511111111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45998.455511111111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45998.455511111111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45998.455511111111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45998.455511111111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45998.455511111111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45998.455511111111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45998.455511111111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45998.455511111111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45998.455511111111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45998.455511111111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45998.455511111111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45998.455511111111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45998.455511111111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45998.455511111111</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45998.455511111111</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2025-12-07T07:56:25Z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