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36" documentId="120_S{2AC9BD13-BADA-5192-A53E-5A8FF88502F6}" xr6:coauthVersionLast="47" xr6:coauthVersionMax="47" xr10:uidLastSave="{05845610-A675-41B2-96BA-4EAFB7C70D6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<sst xmlns="http://schemas.openxmlformats.org/spreadsheetml/2006/main" count="180272" uniqueCount="39121">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</sst>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304.38022418981564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0.92553668981418014</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45967.328650115742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45967.328650115742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45967.328650115742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45967.328650115742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45967.328650115742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45967.328650115742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45967.328650115742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45967.328650115742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45967.328650115742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45967.328650115742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45967.328650115742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45967.328650115742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45967.328650115742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45967.328650115742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45967.328650115742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45967.328650115742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45967.328650115742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45967.328650115742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45967.328650115742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45967.328650115742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45967.328650115742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45967.328650115742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45967.328650115742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45967.328650115742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45967.328650115742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45967.328650115742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45967.328650115742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45967.328650115742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45967.328650115742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45967.328650115742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45967.328650115742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45967.328650115742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45967.328650115742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45967.328650115742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45967.328650115742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45967.328650115742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45967.328650115742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45967.328650115742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45967.328650115742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45967.328650115742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45967.328650115742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45967.328650115742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45967.328650115742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45967.328650115742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45967.328650115742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45967.328650115742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45967.328650115742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45967.328650115742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45967.328650115742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45967.328650115742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45967.328650115742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45967.328650115742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45967.328650115742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45967.328650115742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45967.328650115742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45967.328650115742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45967.328650115742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45967.328650115742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45967.328650115742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45967.328650115742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45967.328650115742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45967.328650115742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45967.328650115742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45967.328650115742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45967.328650115742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45967.328650115742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45967.328650115742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45967.328650115742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45967.328650115742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45967.328650115742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45967.328650115742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45967.328650115742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45967.328650115742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45967.328650115742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45967.328650115742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45967.328650115742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45967.328650115742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45967.328650115742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45967.328650115742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45967.328650115742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45967.328650115742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45967.328650115742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45967.328650115742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45967.328650115742</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45967.328650115742</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tabSelected="1" workbookViewId="0">
      <selection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142.3288121527803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6.7955671300296672E-2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9"/>
      <c r="E5" s="85"/>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45967.328650115742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45967.328650115742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45967.328650115742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45967.328650115742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45967.328650115742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45967.328650115742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45967.328650115742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45967.328650115742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45967.328650115742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45967.328650115742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45967.328650115742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45967.328650115742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45967.328650115742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45967.328650115742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45967.328650115742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45967.328650115742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45967.328650115742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45967.328650115742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45967.328650115742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45967.328650115742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45967.328650115742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45967.328650115742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45967.328650115742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45967.328650115742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45967.328650115742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45967.328650115742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45967.328650115742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45967.328650115742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45967.328650115742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45967.328650115742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45967.328650115742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45967.328650115742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45967.328650115742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45967.328650115742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45967.328650115742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45967.328650115742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45967.328650115742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45967.328650115742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45967.328650115742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45967.328650115742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45967.328650115742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45967.328650115742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45967.328650115742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45967.328650115742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45967.328650115742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45967.328650115742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45967.328650115742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45967.328650115742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45967.328650115742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45967.328650115742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45967.328650115742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45967.328650115742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45967.328650115742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45967.328650115742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45967.328650115742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45967.328650115742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45967.328650115742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45967.328650115742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45967.328650115742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45967.328650115742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45967.328650115742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45967.328650115742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45967.328650115742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45967.328650115742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45967.328650115742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45967.328650115742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45967.328650115742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45967.328650115742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45967.328650115742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45967.328650115742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45967.328650115742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45967.328650115742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45967.328650115742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45967.328650115742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45967.328650115742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45967.328650115742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45967.328650115742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45967.328650115742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45967.328650115742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45967.328650115742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45967.328650115742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45967.328650115742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45967.328650115742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45967.328650115742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45967.328650115742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45967.328650115742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45967.328650115742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45967.328650115742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45967.328650115742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45967.328650115742</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24863</v>
      </c>
      <c r="E2" s="18"/>
      <c r="F2" s="20"/>
      <c r="G2" s="21">
        <f t="shared" ref="G2:G25" ca="1" si="0">IFERROR(NOW()-F2,"-")</f>
        <v>45967.328650115742</v>
      </c>
      <c r="H2" s="22"/>
      <c r="I2" s="19" t="str">
        <f>IFERROR(VLOOKUP(D2,DB!A:F,6,0),"")</f>
        <v>SCECO+STB</v>
      </c>
      <c r="J2" s="18" t="str">
        <f>IFERROR(VLOOKUP(D2,DB!A:G,7,0),"")</f>
        <v>weak</v>
      </c>
      <c r="K2" s="45"/>
      <c r="L2" s="23" t="str">
        <f>IFERROR(VLOOKUP(D2,DB!A:I,9,0),"")</f>
        <v>Latis</v>
      </c>
    </row>
    <row r="3" spans="1:13" ht="15" customHeight="1">
      <c r="A3" s="19"/>
      <c r="B3" s="61" t="str">
        <f>IFERROR(VLOOKUP(D3,DB!A:K,11,0),"")</f>
        <v/>
      </c>
      <c r="C3" s="18"/>
      <c r="D3" s="18"/>
      <c r="E3" s="18"/>
      <c r="F3" s="20"/>
      <c r="G3" s="21">
        <f t="shared" ca="1" si="0"/>
        <v>45967.328650115742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45967.328650115742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45967.328650115742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45967.328650115742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45967.328650115742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45967.328650115742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45967.328650115742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45967.328650115742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45967.328650115742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45967.328650115742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45967.328650115742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45967.328650115742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45967.328650115742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45967.328650115742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45967.328650115742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45967.328650115742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45967.328650115742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45967.328650115742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45967.328650115742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45967.328650115742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45967.328650115742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45967.328650115742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45967.328650115742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45967.328650115742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45967.328650115742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45967.328650115742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45967.328650115742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45967.328650115742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45967.328650115742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45967.328650115742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45967.328650115742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45967.328650115742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45967.328650115742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45967.328650115742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45967.328650115742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45967.328650115742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45967.328650115742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45967.328650115742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45967.328650115742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45967.328650115742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45967.328650115742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45967.328650115742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45967.328650115742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45967.328650115742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45967.328650115742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45967.328650115742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45967.328650115742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45967.328650115742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45967.328650115742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45967.328650115742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45967.328650115742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45967.328650115742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45967.328650115742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45967.328650115742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45967.328650115742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45967.328650115742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45967.328650115742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45967.328650115742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45967.328650115742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45967.328650115742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45967.328650115742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45967.328650115742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45967.328650115742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45967.328650115742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45967.328650115742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45967.328650115742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45967.328650115742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45967.328650115742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45967.328650115742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45967.328650115742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45967.328650115742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45967.328650115742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45967.328650115742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45967.328650115742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45967.328650115742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45967.328650115742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45967.328650115742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45967.328650115742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45967.328650115742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45967.328650115742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45967.328650115742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45967.328650115742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45967.328650115742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45967.328650115742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45967.328650115742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45967.328650115742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45967.328650115742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45967.328650115742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45967.328650115742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45967.328650115742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45967.328650115742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45967.328650115742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45967.328650115742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45967.328650115742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45967.328650115742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45967.328650115742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45967.328650115742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45967.328650115742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45967.328650115742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45967.328650115742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45967.328650115742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45967.328650115742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45967.328650115742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45967.328650115742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45967.328650115742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45967.328650115742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45967.328650115742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45967.328650115742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45967.328650115742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45967.328650115742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45967.328650115742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45967.328650115742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45967.328650115742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45967.328650115742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45967.328650115742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45967.328650115742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45967.328650115742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45967.328650115742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45967.328650115742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45967.328650115742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45967.328650115742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45967.328650115742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45967.328650115742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45967.328650115742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45967.328650115742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45967.328650115742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45967.328650115742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45967.328650115742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45967.328650115742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45967.328650115742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45967.328650115742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45967.328650115742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45967.328650115742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45967.328650115742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45967.328650115742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45967.328650115742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45967.328650115742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45967.328650115742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45967.328650115742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45967.328650115742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45967.328650115742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45967.328650115742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45967.328650115742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45967.328650115742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45967.328650115742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45967.328650115742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45967.328650115742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45967.328650115742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45967.328650115742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45967.328650115742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45967.328650115742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45967.328650115742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45967.328650115742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45967.328650115742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45967.328650115742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45967.328650115742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45967.328650115742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45967.328650115742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45967.328650115742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45967.328650115742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45967.328650115742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45967.328650115742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45967.328650115742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45967.328650115742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45967.328650115742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45967.328650115742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45967.328650115742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45967.328650115742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45967.328650115742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45967.328650115742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45967.328650115742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45967.328650115742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45967.328650115742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45967.328650115742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45967.328650115742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45967.328650115742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45967.328650115742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45967.328650115742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45967.328650115742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45967.328650115742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45967.328650115742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45967.328650115742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45967.328650115742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45967.328650115742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45967.328650115742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45967.328650115742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45967.328650115742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45967.328650115742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45967.328650115742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45967.328650115742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45967.328650115742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45967.328650115742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45967.328650115742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45967.328650115742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45967.328650115742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45967.328650115742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45967.328650115742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45967.328650115742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45967.328650115742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45967.328650115742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45967.328650115742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45967.328650115742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45967.328650115742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45967.328650115742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45967.328650115742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45967.328650115742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45967.328650115742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45967.328650115742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45967.328650115742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45967.328650115742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45967.328650115742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45967.328650115742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45967.328650115742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45967.328650115742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45967.328650115742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45967.328650115742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45967.328650115742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45967.328650115742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45967.328650115742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45967.328650115742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45967.328650115742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45967.328650115742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45967.328650115742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45967.328650115742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45967.328650115742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45967.328650115742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45967.328650115742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45967.328650115742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45967.328650115742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45967.328650115742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45967.328650115742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45967.328650115742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45967.328650115742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45967.328650115742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45967.328650115742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45967.328650115742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45967.328650115742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45967.328650115742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45967.328650115742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45967.328650115742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45967.328650115742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45967.328650115742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45967.328650115742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45967.328650115742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45967.328650115742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45967.328650115742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45967.328650115742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45967.328650115742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45967.328650115742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45967.328650115742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45967.328650115742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45967.328650115742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45967.328650115742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45967.328650115742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45967.328650115742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45967.328650115742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45967.328650115742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45967.328650115742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45967.328650115742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45967.328650115742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45967.328650115742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45967.328650115742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45967.328650115742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45967.328650115742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45967.328650115742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45967.328650115742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45967.328650115742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45967.328650115742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45967.328650115742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45967.328650115742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45967.328650115742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45967.328650115742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45967.328650115742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45967.328650115742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45967.328650115742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45967.328650115742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45967.328650115742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45967.328650115742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45967.328650115742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45967.328650115742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45967.328650115742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45967.328650115742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45967.328650115742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45967.328650115742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45967.328650115742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45967.328650115742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45967.328650115742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45967.328650115742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45967.328650115742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45967.328650115742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45967.328650115742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45967.328650115742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45967.328650115742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45967.328650115742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45967.328650115742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45967.328650115742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45967.328650115742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45967.328650115742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45967.328650115742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45967.328650115742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45967.328650115742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45967.328650115742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45967.328650115742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45967.328650115742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45967.328650115742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45967.328650115742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45967.328650115742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45967.328650115742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45967.328650115742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45967.328650115742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45967.328650115742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45967.328650115742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45967.328650115742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45967.328650115742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45967.328650115742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45967.328650115742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45967.328650115742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45967.328650115742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45967.328650115742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45967.328650115742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45967.328650115742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45967.328650115742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45967.328650115742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45967.328650115742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45967.328650115742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45967.328650115742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45967.328650115742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45967.328650115742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45967.328650115742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45967.328650115742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45967.328650115742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45967.328650115742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45967.328650115742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45967.328650115742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45967.328650115742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45967.328650115742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45967.328650115742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45967.328650115742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45967.328650115742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45967.328650115742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45967.328650115742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45967.328650115742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45967.328650115742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45967.328650115742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45967.328650115742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45967.328650115742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45967.328650115742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45967.328650115742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45967.328650115742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45967.328650115742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45967.328650115742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45967.328650115742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45967.328650115742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45967.328650115742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45967.328650115742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45967.328650115742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45967.328650115742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45967.328650115742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45967.328650115742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45967.328650115742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45967.328650115742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45967.328650115742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45967.328650115742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45967.328650115742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45967.328650115742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45967.328650115742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45967.328650115742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45967.328650115742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45967.328650115742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45967.328650115742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45967.328650115742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45967.328650115742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45967.328650115742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45967.328650115742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45967.328650115742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45967.328650115742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45967.328650115742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45967.328650115742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45967.328650115742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45967.328650115742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45967.328650115742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45967.328650115742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45967.328650115742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45967.328650115742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45967.328650115742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45967.328650115742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45967.328650115742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45967.328650115742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45967.328650115742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45967.328650115742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45967.328650115742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45967.328650115742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45967.328650115742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45967.328650115742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45967.328650115742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45967.328650115742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45967.328650115742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45967.328650115742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45967.328650115742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45967.328650115742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45967.328650115742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45967.328650115742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45967.328650115742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45967.328650115742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45967.328650115742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45967.328650115742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45967.328650115742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45967.328650115742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45967.328650115742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45967.328650115742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45967.328650115742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45967.328650115742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45967.328650115742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45967.328650115742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45967.328650115742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45967.328650115742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45967.328650115742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45967.328650115742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45967.328650115742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45967.328650115742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45967.328650115742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45967.328650115742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45967.328650115742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45967.328650115742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45967.328650115742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45967.328650115742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45967.328650115742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45967.328650115742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45967.328650115742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45967.328650115742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45967.328650115742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45967.328650115742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45967.328650115742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45967.328650115742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45967.328650115742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45967.328650115742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45967.328650115742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45967.328650115742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45967.328650115742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45967.328650115742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45967.328650115742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45967.328650115742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45967.328650115742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45967.328650115742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45967.328650115742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45967.328650115742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45967.328650115742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45967.328650115742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45967.328650115742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45967.328650115742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45967.328650115742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45967.328650115742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45967.328650115742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45967.328650115742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45967.328650115742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45967.328650115742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45967.328650115742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45967.328650115742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45967.328650115742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45967.328650115742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45967.328650115742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45967.328650115742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45967.328650115742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45967.328650115742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45967.328650115742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45967.328650115742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45967.328650115742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45967.328650115742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45967.328650115742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45967.328650115742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45967.328650115742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45967.328650115742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45967.328650115742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45967.328650115742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45967.328650115742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45967.328650115742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45967.328650115742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45967.328650115742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45967.328650115742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45967.328650115742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45967.328650115742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45967.328650115742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45967.328650115742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45967.328650115742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45967.328650115742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45967.328650115742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45967.328650115742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45967.328650115742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45967.328650115742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45967.328650115742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45967.328650115742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45967.328650115742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45967.328650115742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45967.328650115742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45967.328650115742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45967.328650115742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45967.328650115742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45967.328650115742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45967.328650115742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45967.328650115742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45967.328650115742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45967.328650115742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45967.328650115742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45967.328650115742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45967.328650115742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45967.328650115742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45967.328650115742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45967.328650115742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45967.328650115742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45967.328650115742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45967.328650115742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45967.328650115742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45967.328650115742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45967.328650115742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45967.328650115742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45967.328650115742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45967.328650115742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45967.328650115742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45967.328650115742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45967.328650115742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45967.328650115742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45967.328650115742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45967.328650115742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45967.328650115742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45967.328650115742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45967.328650115742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45967.328650115742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45967.328650115742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45967.328650115742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45967.328650115742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45967.328650115742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45967.328650115742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45967.328650115742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45967.328650115742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45967.328650115742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45967.328650115742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45967.328650115742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45967.328650115742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45967.328650115742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45967.328650115742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45967.328650115742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45967.328650115742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45967.328650115742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45967.328650115742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45967.328650115742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45967.328650115742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45967.328650115742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45967.328650115742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45967.328650115742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45967.328650115742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45967.328650115742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45967.328650115742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45967.328650115742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45967.328650115742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45967.328650115742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45967.328650115742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45967.328650115742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45967.328650115742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45967.328650115742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45967.328650115742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45967.328650115742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45967.328650115742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45967.328650115742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45967.328650115742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45967.328650115742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45967.328650115742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45967.328650115742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45967.328650115742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45967.328650115742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45967.328650115742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45967.328650115742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45967.328650115742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45967.328650115742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45967.328650115742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45967.328650115742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45967.328650115742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45967.328650115742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45967.328650115742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45967.328650115742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45967.328650115742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45967.328650115742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45967.328650115742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45967.328650115742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45967.328650115742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45967.328650115742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45967.328650115742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45967.328650115742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45967.328650115742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45967.328650115742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45967.328650115742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45967.328650115742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45967.328650115742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45967.328650115742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45967.328650115742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45967.328650115742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45967.328650115742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45967.328650115742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45967.328650115742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45967.328650115742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45967.328650115742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45967.328650115742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45967.328650115742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45967.328650115742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45967.328650115742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45967.328650115742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45967.328650115742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45967.328650115742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45967.328650115742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45967.328650115742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45967.328650115742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45967.328650115742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45967.328650115742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45967.328650115742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45967.328650115742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45967.328650115742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45967.328650115742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45967.328650115742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45967.328650115742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45967.328650115742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45967.328650115742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45967.328650115742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45967.328650115742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45967.328650115742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45967.328650115742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45967.328650115742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45967.328650115742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45967.328650115742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45967.328650115742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45967.328650115742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45967.328650115742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45967.328650115742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45967.328650115742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45967.328650115742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45967.328650115742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45967.328650115742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45967.328650115742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45967.328650115742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45967.328650115742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45967.328650115742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45967.328650115742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45967.328650115742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45967.328650115742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45967.328650115742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45967.328650115742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45967.328650115742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45967.328650115742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45967.328650115742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45967.328650115742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45967.328650115742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45967.328650115742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45967.328650115742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45967.328650115742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45967.328650115742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45967.328650115742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45967.328650115742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45967.328650115742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45967.328650115742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45967.328650115742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45967.328650115742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45967.328650115742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45967.328650115742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45967.328650115742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45967.328650115742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45967.328650115742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45967.328650115742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45967.328650115742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45967.328650115742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45967.328650115742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45967.328650115742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45967.328650115742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45967.328650115742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45967.328650115742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45967.328650115742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45967.328650115742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45967.328650115742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45967.328650115742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45967.328650115742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45967.328650115742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45967.328650115742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45967.328650115742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45967.328650115742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45967.328650115742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45967.328650115742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45967.328650115742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45967.328650115742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45967.328650115742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45967.328650115742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45967.328650115742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45967.328650115742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45967.328650115742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45967.328650115742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45967.328650115742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45967.328650115742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45967.328650115742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45967.328650115742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45967.328650115742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45967.328650115742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45967.328650115742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45967.328650115742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45967.328650115742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45967.328650115742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45967.328650115742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45967.328650115742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45967.328650115742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45967.328650115742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45967.328650115742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45967.328650115742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45967.328650115742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45967.328650115742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45967.328650115742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45967.328650115742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45967.328650115742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45967.328650115742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45967.328650115742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45967.328650115742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45967.328650115742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45967.328650115742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45967.328650115742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45967.328650115742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45967.328650115742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45967.328650115742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45967.328650115742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45967.328650115742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45967.328650115742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45967.328650115742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45967.328650115742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45967.328650115742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45967.328650115742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45967.328650115742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45967.328650115742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45967.328650115742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45967.328650115742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45967.328650115742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45967.328650115742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45967.328650115742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45967.328650115742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45967.328650115742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45967.328650115742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45967.328650115742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45967.328650115742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45967.328650115742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45967.328650115742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45967.328650115742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45967.328650115742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45967.328650115742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45967.328650115742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45967.328650115742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45967.328650115742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45967.328650115742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45967.328650115742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45967.328650115742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45967.328650115742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45967.328650115742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45967.328650115742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45967.328650115742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45967.328650115742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45967.328650115742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45967.328650115742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45967.328650115742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45967.328650115742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45967.328650115742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45967.328650115742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45967.328650115742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45967.328650115742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45967.328650115742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45967.328650115742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45967.328650115742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45967.328650115742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45967.328650115742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45967.328650115742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45967.328650115742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45967.328650115742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45967.328650115742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45967.328650115742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45967.328650115742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45967.328650115742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45967.328650115742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45967.328650115742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45967.328650115742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45967.328650115742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45967.328650115742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45967.328650115742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45967.328650115742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45967.328650115742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45967.328650115742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45967.328650115742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45967.328650115742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45967.328650115742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45967.328650115742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45967.328650115742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45967.328650115742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45967.328650115742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45967.328650115742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45967.328650115742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45967.328650115742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45967.328650115742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45967.328650115742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45967.328650115742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45967.328650115742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45967.328650115742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45967.328650115742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45967.328650115742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45967.328650115742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45967.328650115742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45967.328650115742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45967.328650115742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45967.328650115742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45967.328650115742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45967.328650115742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45967.328650115742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45967.328650115742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45967.328650115742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45967.328650115742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45967.328650115742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45967.328650115742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45967.328650115742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45967.328650115742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45967.328650115742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45967.328650115742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45967.328650115742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45967.328650115742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45967.328650115742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45967.328650115742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45967.328650115742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45967.328650115742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45967.328650115742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45967.328650115742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45967.328650115742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45967.328650115742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45967.328650115742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45967.328650115742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45967.328650115742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45967.328650115742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45967.328650115742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45967.328650115742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45967.328650115742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45967.328650115742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45967.328650115742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45967.328650115742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45967.328650115742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45967.328650115742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45967.328650115742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45967.328650115742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45967.328650115742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45967.328650115742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45967.328650115742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45967.328650115742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45967.328650115742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45967.328650115742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45967.328650115742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45967.328650115742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45967.328650115742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45967.328650115742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45967.328650115742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45967.328650115742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45967.328650115742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45967.328650115742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45967.328650115742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45967.328650115742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45967.328650115742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45967.328650115742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45967.328650115742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45967.328650115742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45967.328650115742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45967.328650115742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45967.328650115742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45967.328650115742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45967.328650115742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45967.328650115742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45967.328650115742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45967.328650115742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45967.328650115742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45967.328650115742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45967.328650115742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45967.328650115742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45967.328650115742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45967.328650115742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45967.328650115742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45967.328650115742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45967.328650115742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45967.328650115742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45967.328650115742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45967.328650115742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45967.328650115742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45967.328650115742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45967.328650115742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45967.328650115742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45967.328650115742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45967.328650115742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45967.328650115742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45967.328650115742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45967.328650115742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45967.328650115742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45967.328650115742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45967.328650115742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45967.328650115742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45967.328650115742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45967.328650115742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45967.328650115742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45967.328650115742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45967.328650115742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45967.328650115742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45967.328650115742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45967.328650115742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45967.328650115742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45967.328650115742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45967.328650115742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45967.328650115742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45967.328650115742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45967.328650115742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45967.328650115742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45967.328650115742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45967.328650115742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45967.328650115742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45967.328650115742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45967.328650115742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45967.328650115742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45967.328650115742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45967.328650115742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45967.328650115742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45967.328650115742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45967.328650115742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45967.328650115742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45967.328650115742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45967.328650115742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45967.328650115742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45967.328650115742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45967.328650115742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45967.328650115742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45967.328650115742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45967.328650115742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45967.328650115742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45967.328650115742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45967.328650115742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45967.328650115742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45967.328650115742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45967.328650115742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45967.328650115742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45967.328650115742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45967.328650115742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45967.328650115742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45967.328650115742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45967.328650115742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45967.328650115742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45967.328650115742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45967.328650115742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45967.328650115742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45967.328650115742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45967.328650115742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45967.328650115742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45967.328650115742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45967.328650115742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45967.328650115742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45967.328650115742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45967.328650115742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45967.328650115742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45967.328650115742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45967.328650115742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45967.328650115742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45967.328650115742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45967.328650115742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45967.328650115742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45967.328650115742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45967.328650115742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45967.328650115742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45967.328650115742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45967.328650115742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45967.328650115742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45967.328650115742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45967.328650115742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45967.328650115742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45967.328650115742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45967.328650115742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45967.328650115742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45967.328650115742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45967.328650115742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45967.328650115742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45967.328650115742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45967.328650115742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45967.328650115742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45967.328650115742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45967.328650115742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45967.328650115742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45967.328650115742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45967.328650115742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45967.328650115742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45967.328650115742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45967.328650115742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45967.328650115742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45967.328650115742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45967.328650115742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45967.328650115742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45967.328650115742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45967.328650115742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45967.328650115742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45967.328650115742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45967.328650115742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45967.328650115742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45967.328650115742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45967.328650115742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45967.328650115742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45967.328650115742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45967.328650115742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45967.328650115742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45967.328650115742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45967.328650115742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45967.328650115742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45967.328650115742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45967.328650115742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45967.328650115742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45967.328650115742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45967.328650115742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45967.328650115742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45967.328650115742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45967.328650115742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45967.328650115742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45967.328650115742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45967.328650115742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45967.328650115742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45967.328650115742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45967.328650115742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45967.328650115742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45967.328650115742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45967.328650115742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45967.328650115742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45967.328650115742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45967.328650115742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45967.328650115742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45967.328650115742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45967.328650115742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45967.328650115742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45967.328650115742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45967.328650115742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45967.328650115742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45967.328650115742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45967.328650115742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45967.328650115742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45967.328650115742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45967.328650115742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45967.328650115742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45967.328650115742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45967.328650115742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45967.328650115742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45967.328650115742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45967.328650115742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45967.328650115742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45967.328650115742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45967.328650115742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45967.328650115742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45967.328650115742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45967.328650115742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45967.328650115742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45967.328650115742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45967.328650115742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45967.328650115742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45967.328650115742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45967.328650115742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45967.328650115742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45967.328650115742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45967.328650115742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45967.328650115742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45967.328650115742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263.84793252314557</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117"/>
      <c r="D3" s="92"/>
      <c r="E3" s="95"/>
      <c r="F3" s="120"/>
      <c r="G3" s="121">
        <f ca="1">IFERROR(NOW()-F3,"")</f>
        <v>45967.328650115742</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45967.328650115742</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45967.328650115742</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45967.328650115742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45967.328650115742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45967.328650115742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45967.328650115742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45967.328650115742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45967.328650115742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45967.328650115742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45967.328650115742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45967.328650115742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45967.328650115742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45967.328650115742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45967.328650115742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45967.328650115742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45967.328650115742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45967.328650115742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45967.328650115742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45967.328650115742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45967.328650115742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45967.328650115742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45967.328650115742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45967.328650115742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45967.328650115742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45967.328650115742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45967.328650115742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45967.328650115742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45967.328650115742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45967.328650115742</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45967.328650115742</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39113</v>
      </c>
      <c r="B2" s="37" t="str">
        <f>IFERROR(VLOOKUP(D2,DB!A:K,11,0),"")</f>
        <v>R5</v>
      </c>
      <c r="C2" s="37">
        <v>3</v>
      </c>
      <c r="D2" s="115" t="s">
        <v>36011</v>
      </c>
      <c r="E2" s="37" t="s">
        <v>39021</v>
      </c>
      <c r="F2" s="38">
        <v>45891.832060185188</v>
      </c>
      <c r="G2" s="138">
        <f ca="1">IFERROR(NOW()-F2,"")</f>
        <v>75.496589930553455</v>
      </c>
      <c r="H2" s="38">
        <v>45891.790393518517</v>
      </c>
      <c r="I2" s="37" t="str">
        <f>IFERROR(VLOOKUP(D2,DB!A:F,6,0),"")</f>
        <v>Generator-SG</v>
      </c>
      <c r="J2" s="37" t="str">
        <f>IFERROR(VLOOKUP(D2,DB!A:G,7,0),"")</f>
        <v>Vandalized</v>
      </c>
      <c r="K2" s="37" t="s">
        <v>39114</v>
      </c>
      <c r="L2" s="37" t="str">
        <f>IFERROR(VLOOKUP(D2,DB!A:I,9,0),"")</f>
        <v>Latis</v>
      </c>
      <c r="M2" s="114"/>
    </row>
    <row r="3" spans="1:13" ht="30.75">
      <c r="A3" s="37" t="s">
        <v>39115</v>
      </c>
      <c r="B3" s="37" t="str">
        <f>IFERROR(VLOOKUP(D3,DB!A:K,11,0),"")</f>
        <v>R5</v>
      </c>
      <c r="C3" s="37">
        <v>1</v>
      </c>
      <c r="D3" s="37" t="s">
        <v>33268</v>
      </c>
      <c r="E3" s="37" t="s">
        <v>39102</v>
      </c>
      <c r="F3" s="38">
        <v>45926.188877314817</v>
      </c>
      <c r="G3" s="138">
        <f t="shared" ref="G3" ca="1" si="0">IFERROR(NOW()-F3,"")</f>
        <v>41.13977280092513</v>
      </c>
      <c r="H3" s="38">
        <v>45926.158159722225</v>
      </c>
      <c r="I3" s="37" t="str">
        <f>IFERROR(VLOOKUP(D3,DB!A:F,6,0),"")</f>
        <v>SCECO</v>
      </c>
      <c r="J3" s="37" t="str">
        <f>IFERROR(VLOOKUP(D3,DB!A:G,7,0),"")</f>
        <v>Good</v>
      </c>
      <c r="K3" s="37" t="s">
        <v>39116</v>
      </c>
      <c r="L3" s="37" t="str">
        <f>IFERROR(VLOOKUP(D3,DB!A:I,9,0),"")</f>
        <v>Latis</v>
      </c>
      <c r="M3" s="114"/>
    </row>
    <row r="4" spans="1:13" ht="48" customHeight="1">
      <c r="A4" s="146" t="s">
        <v>39117</v>
      </c>
      <c r="B4" s="146" t="str">
        <f>IFERROR(VLOOKUP(D4,DB!A:K,11,0),"")</f>
        <v>R5</v>
      </c>
      <c r="C4" s="146">
        <v>1</v>
      </c>
      <c r="D4" s="146" t="s">
        <v>34758</v>
      </c>
      <c r="E4" s="146" t="s">
        <v>39102</v>
      </c>
      <c r="F4" s="147">
        <v>45948.661111111112</v>
      </c>
      <c r="G4" s="148">
        <f ca="1">IFERROR(NOW()-F4,"")</f>
        <v>18.667539004629361</v>
      </c>
      <c r="H4" s="147">
        <v>45948.661111111112</v>
      </c>
      <c r="I4" s="146" t="str">
        <f>IFERROR(VLOOKUP(D4,DB!A:F,6,0),"")</f>
        <v>SCECO</v>
      </c>
      <c r="J4" s="146" t="str">
        <f>IFERROR(VLOOKUP(D4,DB!A:G,7,0),"")</f>
        <v>Dead</v>
      </c>
      <c r="K4" s="146" t="s">
        <v>39118</v>
      </c>
      <c r="L4" s="146" t="str">
        <f>IFERROR(VLOOKUP(D4,DB!A:I,9,0),"")</f>
        <v>Latis</v>
      </c>
    </row>
    <row r="5" spans="1:13" ht="15">
      <c r="A5" s="146" t="s">
        <v>39119</v>
      </c>
      <c r="B5" s="146" t="str">
        <f>IFERROR(VLOOKUP(D5,DB!A:K,11,0),"")</f>
        <v>R5</v>
      </c>
      <c r="C5" s="146">
        <v>1</v>
      </c>
      <c r="D5" s="146" t="s">
        <v>32330</v>
      </c>
      <c r="E5" s="146" t="s">
        <v>39021</v>
      </c>
      <c r="F5" s="147">
        <v>45966.952418981484</v>
      </c>
      <c r="G5" s="148">
        <f ca="1">IFERROR(NOW()-F5,"")</f>
        <v>0.37623113425797783</v>
      </c>
      <c r="H5" s="147">
        <v>45966.946793981479</v>
      </c>
      <c r="I5" s="146" t="str">
        <f>IFERROR(VLOOKUP(D5,DB!A:F,6,0),"")</f>
        <v>SCECO</v>
      </c>
      <c r="J5" s="146" t="str">
        <f>IFERROR(VLOOKUP(D5,DB!A:G,7,0),"")</f>
        <v>Dead</v>
      </c>
      <c r="K5" s="146" t="s">
        <v>39120</v>
      </c>
      <c r="L5" s="146" t="str">
        <f>IFERROR(VLOOKUP(D5,DB!A:I,9,0),"")</f>
        <v>Latis</v>
      </c>
    </row>
    <row r="6" spans="1:13" ht="15">
      <c r="A6" s="146"/>
      <c r="B6" s="146" t="str">
        <f>IFERROR(VLOOKUP(D6,DB!A:K,11,0),"")</f>
        <v/>
      </c>
      <c r="C6" s="146"/>
      <c r="D6" s="146"/>
      <c r="E6" s="146"/>
      <c r="F6" s="147"/>
      <c r="G6" s="148">
        <f ca="1">IFERROR(NOW()-F6,"")</f>
        <v>45967.328650115742</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45967.328650115742</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45967.328650115742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45967.328650115742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45967.328650115742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45967.328650115742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45967.328650115742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45967.328650115742</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45967.328650115742</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45967.328650115742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45967.328650115742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45967.328650115742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45967.328650115742</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45967.328650115742</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45967.328650115742</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45967.328650115742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45967.328650115742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45967.328650115742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45967.328650115742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45967.328650115742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45967.328650115742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45967.328650115742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45967.328650115742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45967.328650115742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45967.328650115742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45967.328650115742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45967.328650115742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45967.328650115742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45967.328650115742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45967.328650115742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45967.328650115742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45967.328650115742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45967.328650115742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45967.328650115742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45967.328650115742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45967.328650115742</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45967.328650115742</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45967.328650115742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45967.328650115742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45967.328650115742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45967.328650115742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45967.328650115742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45967.328650115742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45967.328650115742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45967.328650115742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45967.328650115742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45967.328650115742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45967.328650115742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45967.328650115742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45967.328650115742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45967.328650115742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45967.328650115742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45967.328650115742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45967.328650115742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45967.328650115742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45967.328650115742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45967.328650115742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45967.328650115742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45967.328650115742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45967.328650115742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45967.328650115742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45967.328650115742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45967.328650115742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45967.328650115742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45967.328650115742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45967.328650115742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45967.328650115742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45967.328650115742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45967.328650115742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45967.328650115742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45967.328650115742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45967.328650115742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45967.328650115742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45967.328650115742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45967.328650115742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45967.328650115742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45967.328650115742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45967.328650115742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45967.328650115742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45967.328650115742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45967.328650115742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45967.328650115742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45967.328650115742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45967.328650115742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45967.328650115742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45967.328650115742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45967.328650115742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45967.328650115742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45967.328650115742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45967.328650115742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45967.328650115742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45967.328650115742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45967.328650115742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45967.328650115742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45967.328650115742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45967.328650115742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45967.328650115742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45967.328650115742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45967.328650115742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45967.328650115742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45967.328650115742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45967.328650115742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45967.328650115742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45967.328650115742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45967.328650115742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45967.328650115742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45967.328650115742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45967.328650115742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45967.328650115742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45967.328650115742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45967.328650115742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45967.328650115742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45967.328650115742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45967.328650115742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45967.328650115742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45967.328650115742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45967.328650115742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45967.328650115742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45967.328650115742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45967.328650115742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45967.328650115742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45967.328650115742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45967.328650115742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45967.328650115742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45967.328650115742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45967.328650115742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45967.328650115742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45967.328650115742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45967.328650115742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45967.328650115742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45967.328650115742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45967.328650115742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45967.328650115742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45967.328650115742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45967.328650115742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45967.328650115742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45967.328650115742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45967.328650115742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45967.328650115742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45967.328650115742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45967.328650115742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45967.328650115742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45967.328650115742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45967.328650115742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45967.328650115742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45967.328650115742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45967.328650115742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45967.328650115742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45967.328650115742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45967.328650115742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45967.328650115742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45967.328650115742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45967.328650115742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45967.328650115742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45967.328650115742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45967.328650115742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45967.328650115742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45967.328650115742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45967.328650115742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45967.328650115742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45967.328650115742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45967.328650115742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45967.328650115742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45967.328650115742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45967.328650115742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45967.328650115742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45967.328650115742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45967.328650115742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45967.328650115742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45967.328650115742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45967.328650115742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45967.328650115742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45967.328650115742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45967.328650115742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45967.328650115742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45967.328650115742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45967.328650115742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45967.328650115742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45967.328650115742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45967.328650115742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45967.328650115742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45967.328650115742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45967.328650115742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45967.328650115742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45967.328650115742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45967.328650115742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45967.328650115742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45967.328650115742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45967.328650115742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45967.328650115742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45967.328650115742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45967.328650115742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45967.328650115742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45967.328650115742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45967.328650115742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45967.328650115742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45967.328650115742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45967.328650115742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45967.328650115742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45967.328650115742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45967.328650115742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45967.328650115742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45967.328650115742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45967.328650115742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45967.328650115742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45967.328650115742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45967.328650115742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45967.328650115742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45967.328650115742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45967.328650115742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45967.328650115742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45967.328650115742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45967.328650115742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45967.328650115742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45967.328650115742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45967.328650115742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45967.328650115742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45967.328650115742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45967.328650115742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45967.328650115742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45967.328650115742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45967.328650115742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45967.328650115742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45967.328650115742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45967.328650115742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45967.328650115742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45967.328650115742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45967.328650115742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45967.328650115742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45967.328650115742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45967.328650115742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45967.328650115742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45967.328650115742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45967.328650115742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45967.328650115742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45967.328650115742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45967.328650115742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45967.328650115742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45967.328650115742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45967.328650115742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45967.328650115742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45967.328650115742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45967.328650115742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45967.328650115742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45967.328650115742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45967.328650115742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45967.328650115742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45967.328650115742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45967.328650115742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45967.328650115742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45967.328650115742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45967.328650115742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45967.328650115742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45967.328650115742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45967.328650115742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45967.328650115742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45967.328650115742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45967.328650115742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45967.328650115742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45967.328650115742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45967.328650115742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45967.328650115742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45967.328650115742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45967.328650115742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45967.328650115742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45967.328650115742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45967.328650115742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45967.328650115742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45967.328650115742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45967.328650115742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45967.328650115742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45967.328650115742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45967.328650115742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45967.328650115742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45967.328650115742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45967.328650115742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45967.328650115742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45967.328650115742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45967.328650115742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45967.328650115742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45967.328650115742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45967.328650115742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45967.328650115742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45967.328650115742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45967.328650115742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45967.328650115742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45967.328650115742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45967.328650115742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45967.328650115742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45967.328650115742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45967.328650115742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45967.328650115742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45967.328650115742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45967.328650115742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45967.328650115742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45967.328650115742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45967.328650115742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45967.328650115742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45967.328650115742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45967.328650115742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45967.328650115742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45967.328650115742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45967.328650115742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45967.328650115742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45967.328650115742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45967.328650115742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45967.328650115742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45967.328650115742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45967.328650115742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45967.328650115742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45967.328650115742</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45967.328650115742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45967.328650115742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45967.328650115742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45967.328650115742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45967.328650115742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45967.328650115742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45967.328650115742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45967.328650115742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45967.328650115742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45967.328650115742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45967.328650115742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45967.328650115742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45967.328650115742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45967.328650115742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45967.328650115742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45967.328650115742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45967.328650115742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45967.328650115742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45967.328650115742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2025-11-06T04:55:09Z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