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57" documentId="13_ncr:1_{F6CB121F-512D-4AA6-A0C1-0FB36C537598}" xr6:coauthVersionLast="47" xr6:coauthVersionMax="47" xr10:uidLastSave="{0281978B-CDD0-4513-9886-65596F1FD097}"/>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<sst xmlns="http://schemas.openxmlformats.org/spreadsheetml/2006/main" count="180301" uniqueCount="39132">
  <si>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</si>
  <si>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</si>
  <si>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</si>
  <si>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</si>
  <si>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</si>
  <si>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</si>
  <si>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</si>
  <si>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</si>
  <si>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</si>
  <si>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</si>
  <si>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</si>
  <si>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</si>
  <si>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</si>
  <si>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</si>
  <si>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</si>
  <si>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</si>
  <si>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</si>
  <si>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</si>
  <si>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</si>
  <si>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</si>
  <si>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</si>
  <si>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</si>
  <si>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</si>
  <si>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</si>
  <si>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</si>
  <si>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</si>
  <si>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</si>
  <si>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</si>
  <si>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</si>
  <si>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</si>
  <si>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</si>
  <si>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</si>
  <si>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</si>
  <si>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</si>
  <si>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</si>
  <si>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</si>
  <si>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</si>
  <si>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</si>
  <si>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</si>
  <si>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</si>
  <si>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</si>
  <si>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</si>
  <si>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</si>
  <si>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</si>
  <si>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</si>
  <si>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</si>
  <si>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</si>
  <si>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</si>
  <si>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</si>
  <si>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</si>
  <si>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</si>
  <si>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</si>
  <si>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</si>
  <si>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</si>
  <si>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</si>
  <si>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</si>
  <si>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</si>
  <si>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</si>
  <si>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</si>
  <si>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</si>
  <si>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</si>
  <si>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</si>
  <si>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</si>
  <si>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</si>
  <si>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</si>
  <si>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</si>
  <si>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</si>
  <si>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</si>
  <si>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</si>
  <si>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</si>
  <si>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</si>
  <si>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</si>
  <si>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</si>
  <si>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</si>
  <si>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</si>
  <si>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</si>
  <si>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</si>
  <si>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</si>
  <si>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</si>
  <si>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</si>
  <si>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</si>
  <si>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</si>
  <si>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</si>
  <si>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</si>
  <si>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</si>
  <si>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</si>
  <si>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</si>
  <si>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</si>
  <si>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</si>
  <si>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</si>
  <si>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</si>
  <si>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</si>
  <si>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</si>
  <si>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</si>
  <si>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</si>
  <si>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</si>
  <si>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</si>
  <si>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</si>
  <si>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</si>
  <si>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</si>
  <si>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</si>
  <si>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</si>
  <si>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</si>
  <si>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</si>
  <si>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</si>
  <si>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</si>
  <si>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</si>
  <si>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</si>
  <si>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</si>
  <si>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</si>
  <si>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</si>
  <si>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</si>
  <si>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</si>
  <si>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</si>
  <si>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</si>
  <si>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</si>
  <si>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</si>
  <si>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</si>
  <si>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</si>
  <si>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</si>
  <si>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</si>
  <si>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</si>
  <si>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</si>
  <si>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</si>
  <si>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</si>
  <si>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</si>
  <si>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</si>
  <si>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</si>
  <si>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</si>
  <si>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</si>
  <si>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</si>
  <si>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</si>
  <si>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</si>
  <si>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</si>
  <si>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</si>
  <si>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</si>
  <si>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</si>
  <si>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</si>
  <si>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</si>
  <si>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</si>
  <si>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</si>
  <si>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</si>
  <si>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</si>
  <si>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</si>
  <si>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</si>
  <si>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</si>
  <si>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</si>
  <si>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</si>
  <si>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</si>
  <si>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</si>
  <si>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</si>
  <si>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</si>
  <si>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</si>
  <si>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</si>
  <si>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</si>
  <si>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</si>
  <si>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</si>
  <si>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</si>
  <si>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</si>
  <si>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</si>
  <si>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</si>
  <si>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</si>
  <si>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</si>
  <si>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</si>
  <si>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</si>
  <si>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</si>
  <si>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</si>
  <si>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</si>
  <si>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</si>
  <si>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</si>
  <si>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</si>
  <si>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</si>
  <si>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</si>
  <si>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</si>
  <si>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</si>
  <si>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</si>
  <si>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</si>
  <si>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</si>
  <si>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</si>
  <si>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</si>
  <si>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</si>
  <si>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</si>
  <si>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</si>
  <si>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</si>
  <si>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</si>
  <si>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</si>
  <si>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</si>
  <si>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</si>
  <si>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</si>
  <si>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</si>
  <si>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</si>
  <si>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</si>
  <si>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</si>
  <si>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</si>
  <si>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</si>
  <si>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</si>
  <si>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</si>
  <si>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</si>
  <si>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</si>
  <si>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</si>
  <si>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</si>
  <si>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</si>
  <si>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</si>
  <si>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</si>
  <si>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</si>
  <si>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</si>
  <si>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</si>
  <si>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</si>
  <si>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</si>
  <si>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</si>
  <si>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</si>
  <si>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</si>
  <si>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</si>
  <si>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</si>
  <si>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</si>
  <si>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</si>
  <si>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</si>
  <si>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</si>
  <si>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</si>
  <si>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</si>
  <si>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</si>
  <si>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</si>
  <si>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</si>
  <si>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</si>
  <si>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</si>
  <si>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</si>
  <si>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</si>
  <si>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</si>
  <si>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</si>
  <si>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</si>
  <si>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</si>
  <si>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</si>
  <si>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</si>
  <si>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</si>
  <si>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</si>
  <si>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</si>
  <si>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</si>
  <si>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</si>
  <si>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</si>
  <si>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</si>
  <si>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</si>
  <si>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</si>
  <si>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</si>
  <si>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</si>
  <si>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</si>
  <si>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</si>
  <si>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</si>
  <si>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</si>
  <si>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</si>
  <si>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</si>
  <si>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</si>
  <si>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</si>
  <si>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</si>
  <si>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</si>
  <si>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</si>
  <si>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</si>
  <si>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</si>
  <si>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</si>
  <si>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</si>
  <si>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</si>
  <si>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</si>
  <si>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</si>
  <si>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</si>
  <si>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</si>
  <si>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</si>
  <si>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</si>
  <si>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</si>
  <si>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</si>
  <si>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</si>
  <si>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</si>
  <si>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</si>
  <si>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</si>
  <si>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</si>
  <si>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</si>
  <si>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</si>
  <si>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</si>
  <si>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</si>
  <si>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</si>
  <si>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</si>
  <si>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</si>
  <si>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</si>
  <si>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</si>
  <si>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</si>
  <si>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</si>
  <si>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</si>
  <si>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</si>
  <si>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</si>
  <si>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</si>
  <si>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</si>
  <si>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</si>
  <si>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</si>
  <si>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</si>
  <si>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</si>
  <si>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</si>
  <si>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</si>
  <si>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</si>
  <si>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</si>
  <si>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</si>
  <si>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</si>
  <si>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</si>
  <si>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</si>
  <si>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</si>
  <si>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</si>
  <si>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</si>
  <si>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</si>
  <si>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</si>
  <si>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</si>
  <si>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</si>
  <si>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</si>
  <si>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</si>
  <si>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</si>
  <si>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</si>
  <si>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</si>
  <si>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</si>
  <si>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</si>
  <si>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</si>
  <si>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</si>
  <si>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</si>
  <si>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</si>
  <si>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</si>
  <si>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</si>
  <si>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</si>
  <si>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</si>
  <si>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</si>
  <si>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</si>
  <si>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</si>
  <si>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</si>
  <si>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</si>
  <si>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</si>
  <si>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</si>
  <si>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</si>
  <si>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</si>
  <si>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</si>
  <si>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</si>
  <si>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</si>
  <si>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</si>
  <si>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</si>
  <si>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</si>
  <si>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</si>
  <si>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</si>
  <si>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</si>
  <si>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</si>
  <si>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</si>
  <si>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</si>
  <si>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</si>
  <si>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</si>
  <si>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</si>
  <si>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</si>
  <si>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</si>
  <si>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</si>
  <si>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</si>
  <si>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</si>
  <si>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</si>
  <si>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</si>
  <si>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</si>
  <si>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</si>
  <si>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</si>
  <si>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</si>
  <si>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</si>
  <si>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</si>
  <si>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</si>
  <si>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</si>
  <si>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</si>
  <si>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</si>
  <si>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</si>
  <si>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</si>
  <si>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</si>
  <si>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</si>
  <si>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</si>
  <si>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</si>
  <si>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</si>
  <si>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</si>
  <si>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</si>
  <si>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</si>
  <si>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</si>
  <si>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</si>
  <si>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</si>
  <si>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</si>
  <si>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</si>
  <si>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</si>
  <si>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</si>
  <si>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</si>
  <si>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</si>
  <si>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</si>
  <si>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</si>
  <si>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</si>
  <si>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</si>
  <si>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</si>
  <si>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</si>
  <si>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</si>
  <si>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</si>
  <si>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</si>
  <si>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</si>
  <si>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</si>
  <si>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</si>
  <si>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</si>
  <si>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</si>
  <si>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</si>
  <si>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</si>
  <si>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</si>
  <si>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</si>
  <si>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</si>
  <si>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</si>
  <si>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</si>
  <si>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</si>
  <si>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</si>
  <si>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</si>
  <si>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</si>
  <si>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</si>
  <si>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</si>
  <si>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</si>
  <si>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</si>
  <si>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</si>
  <si>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</si>
  <si>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</si>
  <si>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</si>
  <si>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</si>
  <si>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</si>
  <si>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</si>
  <si>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</si>
  <si>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</si>
  <si>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</si>
  <si>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</si>
  <si>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</si>
  <si>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</si>
  <si>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</si>
  <si>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</si>
  <si>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</si>
  <si>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</si>
  <si>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</si>
  <si>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</si>
  <si>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</si>
  <si>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</si>
  <si>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</si>
  <si>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</si>
  <si>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</si>
  <si>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</si>
  <si>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</si>
  <si>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</si>
  <si>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</si>
  <si>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</si>
  <si>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</si>
  <si>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</si>
  <si>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</si>
  <si>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</si>
  <si>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</si>
  <si>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</si>
  <si>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</si>
  <si>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</si>
  <si>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</si>
  <si>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</si>
  <si>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</si>
  <si>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</si>
  <si>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</si>
  <si>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</si>
  <si>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</si>
  <si>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</si>
  <si>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</si>
  <si>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</si>
  <si>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</si>
  <si>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</si>
  <si>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</si>
  <si>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</si>
  <si>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</si>
  <si>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</si>
  <si>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</si>
  <si>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</si>
  <si>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</si>
  <si>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</si>
  <si>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</si>
  <si>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</si>
  <si>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</si>
  <si>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</si>
  <si>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</si>
  <si>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</si>
  <si>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</si>
  <si>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</si>
  <si>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</si>
  <si>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</si>
  <si>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</si>
  <si>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</si>
  <si>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</si>
  <si>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</si>
  <si>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</si>
  <si>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</si>
  <si>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</si>
  <si>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</si>
  <si>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</si>
  <si>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</si>
  <si>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</si>
  <si>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</si>
  <si>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</si>
  <si>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</si>
  <si>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</si>
  <si>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</si>
  <si>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</si>
  <si>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</si>
  <si>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</si>
  <si>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</si>
  <si>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</si>
  <si>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</si>
  <si>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</si>
  <si>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</si>
  <si>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</si>
  <si>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</si>
  <si>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</si>
  <si>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</si>
  <si>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</si>
  <si>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</si>
  <si>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</si>
  <si>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</si>
  <si>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</si>
  <si>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</si>
  <si>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</si>
  <si>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</si>
  <si>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</si>
  <si>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</si>
  <si>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</si>
  <si>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</si>
  <si>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</si>
  <si>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</si>
  <si>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</si>
  <si>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</si>
  <si>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</si>
  <si>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</si>
  <si>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</si>
  <si>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</si>
  <si>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</si>
  <si>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</si>
  <si>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</si>
  <si>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</si>
  <si>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</si>
  <si>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</si>
  <si>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</si>
  <si>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</si>
  <si>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</si>
  <si>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</si>
  <si>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</si>
  <si>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</si>
  <si>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</si>
  <si>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</si>
  <si>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</si>
  <si>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</si>
  <si>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</si>
  <si>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</si>
  <si>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</si>
  <si>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</si>
  <si>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</si>
  <si>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</si>
  <si>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</si>
  <si>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</si>
  <si>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</si>
  <si>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</si>
  <si>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</si>
  <si>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</si>
  <si>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</si>
  <si>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</si>
  <si>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</si>
  <si>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</si>
  <si>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</si>
  <si>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</si>
  <si>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</si>
  <si>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</si>
  <si>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</si>
  <si>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</si>
  <si>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</si>
  <si>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</si>
  <si>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</si>
  <si>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</si>
  <si>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</si>
  <si>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</si>
  <si>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</si>
  <si>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</si>
  <si>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</si>
  <si>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</si>
  <si>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</si>
  <si>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</si>
  <si>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</si>
  <si>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</si>
  <si>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</si>
  <si>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</si>
  <si>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</si>
  <si>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</si>
  <si>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</si>
  <si>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</si>
  <si>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</si>
  <si>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</si>
  <si>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</si>
  <si>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</si>
  <si>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</si>
  <si>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</si>
  <si>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</si>
  <si>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</si>
  <si>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</si>
  <si>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</si>
  <si>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</si>
  <si>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</si>
  <si>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</si>
  <si>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</si>
  <si>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</si>
  <si>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</si>
  <si>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</si>
  <si>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</si>
  <si>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</si>
  <si>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</si>
  <si>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</si>
  <si>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</si>
  <si>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</si>
  <si>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</si>
  <si>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</si>
  <si>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</si>
  <si>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</si>
  <si>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</si>
  <si>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</si>
  <si>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</si>
  <si>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</si>
  <si>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</si>
  <si>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</si>
  <si>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</si>
  <si>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</si>
  <si>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</si>
  <si>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</si>
  <si>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</si>
  <si>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</si>
  <si>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</si>
  <si>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</si>
  <si>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</si>
  <si>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</si>
  <si>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</si>
  <si>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</si>
  <si>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</si>
  <si>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</si>
  <si>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</si>
  <si>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</si>
  <si>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</si>
  <si>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</si>
  <si>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</si>
  <si>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</si>
  <si>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</si>
  <si>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</si>
  <si>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</si>
  <si>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</si>
  <si>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</si>
  <si>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</si>
  <si>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</si>
  <si>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</si>
  <si>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</si>
  <si>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</si>
  <si>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</si>
  <si>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</si>
  <si>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</si>
  <si>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</si>
  <si>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</si>
  <si>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</si>
  <si>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</si>
  <si>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</si>
  <si>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</si>
  <si>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</si>
  <si>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</si>
  <si>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</si>
  <si>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</si>
  <si>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</si>
  <si>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</si>
  <si>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</si>
  <si>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</si>
  <si>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</si>
  <si>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</si>
  <si>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</si>
  <si>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</si>
  <si>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</si>
  <si>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</si>
  <si>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</si>
  <si>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</si>
  <si>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</si>
  <si>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</si>
  <si>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</si>
  <si>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</si>
  <si>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</si>
  <si>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</si>
  <si>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</si>
  <si>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</si>
  <si>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</si>
  <si>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</si>
  <si>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</si>
  <si>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</si>
  <si>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</si>
  <si>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</si>
  <si>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</si>
  <si>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</si>
  <si>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</si>
  <si>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</si>
  <si>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</si>
  <si>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</si>
  <si>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</si>
  <si>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</si>
  <si>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</si>
  <si>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</si>
  <si>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</si>
  <si>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</si>
  <si>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</si>
  <si>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</si>
  <si>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</si>
  <si>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</si>
  <si>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</si>
  <si>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</si>
  <si>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</si>
  <si>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</si>
  <si>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</si>
  <si>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</si>
  <si>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</si>
  <si>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</si>
  <si>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</si>
  <si>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</si>
  <si>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</si>
  <si>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</si>
  <si>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</si>
  <si>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</si>
  <si>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</si>
  <si>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</si>
  <si>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</si>
  <si>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</si>
  <si>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</si>
  <si>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</si>
  <si>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</si>
  <si>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</si>
  <si>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</si>
  <si>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</si>
  <si>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</si>
  <si>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</si>
  <si>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</si>
  <si>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</si>
  <si>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</si>
  <si>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</si>
  <si>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</si>
  <si>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</si>
  <si>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</si>
  <si>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</si>
  <si>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</si>
  <si>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</si>
  <si>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</si>
  <si>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</si>
  <si>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</si>
  <si>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</si>
  <si>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</si>
  <si>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</si>
  <si>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</si>
  <si>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</si>
  <si>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</si>
  <si>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</si>
  <si>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</si>
  <si>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</si>
  <si>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</si>
  <si>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</si>
  <si>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</si>
  <si>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</si>
  <si>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</si>
  <si>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</si>
  <si>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</si>
  <si>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</si>
  <si>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</si>
  <si>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</si>
  <si>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</si>
  <si>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</si>
  <si>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</si>
  <si>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</si>
  <si>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</si>
  <si>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</si>
  <si>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</si>
  <si>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</si>
  <si>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</si>
  <si>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</si>
  <si>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</si>
  <si>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</si>
  <si>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</si>
  <si>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</si>
  <si>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</si>
  <si>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</si>
  <si>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</si>
  <si>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</si>
  <si>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</si>
  <si>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</si>
  <si>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</si>
  <si>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</si>
  <si>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</si>
  <si>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</si>
  <si>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</si>
  <si>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</si>
  <si>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</si>
  <si>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</si>
  <si>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</si>
  <si>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</si>
  <si>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</si>
  <si>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</si>
  <si>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</si>
  <si>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</si>
  <si>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</si>
  <si>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</si>
  <si>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</si>
  <si>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</si>
  <si>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</si>
  <si>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</si>
  <si>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</si>
  <si>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</si>
  <si>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</si>
  <si>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</si>
  <si>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</si>
  <si>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</si>
  <si>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</si>
  <si>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</si>
  <si>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</si>
  <si>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</si>
  <si>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</si>
  <si>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</si>
  <si>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</si>
  <si>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</si>
  <si>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</si>
  <si>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</si>
  <si>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</si>
  <si>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</si>
  <si>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</si>
  <si>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</si>
  <si>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</si>
  <si>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</si>
  <si>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</si>
  <si>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</si>
  <si>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</si>
  <si>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</si>
  <si>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</si>
  <si>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</si>
  <si>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</si>
  <si>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</si>
  <si>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</si>
  <si>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</si>
  <si>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</si>
  <si>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</si>
  <si>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</si>
  <si>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</si>
  <si>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</si>
  <si>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</si>
  <si>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</si>
  <si>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</si>
  <si>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</si>
  <si>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</si>
  <si>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</si>
  <si>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</si>
  <si>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</si>
  <si>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</si>
  <si>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</si>
  <si>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</si>
  <si>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</si>
  <si>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</si>
  <si>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</si>
  <si>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</si>
  <si>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</si>
  <si>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</si>
  <si>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</si>
  <si>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</si>
  <si>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</si>
  <si>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</si>
  <si>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</si>
  <si>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</si>
  <si>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</si>
  <si>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</si>
  <si>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</si>
  <si>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</si>
  <si>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</si>
  <si>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</si>
  <si>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</si>
  <si>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</si>
  <si>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</si>
  <si>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</si>
  <si>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</si>
  <si>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</si>
  <si>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</si>
  <si>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</si>
  <si>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</si>
  <si>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</si>
  <si>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</si>
  <si>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</si>
  <si>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</si>
  <si>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</si>
  <si>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</si>
  <si>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</si>
  <si>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</si>
  <si>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</si>
  <si>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</si>
  <si>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</si>
  <si>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</si>
  <si>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</si>
  <si>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</si>
  <si>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</si>
  <si>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</si>
  <si>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</si>
  <si>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</si>
  <si>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</si>
  <si>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</si>
  <si>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</si>
  <si>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</si>
  <si>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</si>
  <si>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</si>
  <si>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</si>
  <si>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</si>
  <si>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</si>
  <si>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</si>
  <si>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</si>
  <si>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</si>
  <si>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</si>
  <si>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</si>
  <si>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</si>
  <si>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</si>
  <si>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</si>
  <si>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</si>
  <si>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</si>
  <si>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</si>
  <si>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</si>
  <si>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</si>
  <si>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</si>
  <si>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</si>
  <si>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</si>
  <si>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</si>
  <si>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</si>
  <si>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</si>
  <si>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</si>
  <si>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</si>
  <si>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</si>
  <si>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</si>
  <si>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</si>
  <si>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</si>
  <si>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</si>
  <si>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</si>
  <si>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</si>
  <si>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</si>
  <si>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</si>
  <si>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</si>
  <si>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</si>
  <si>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</si>
  <si>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</si>
  <si>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</si>
  <si>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</si>
  <si>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</si>
  <si>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</si>
  <si>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</si>
  <si>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</si>
  <si>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</si>
  <si>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</si>
  <si>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</si>
  <si>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</si>
  <si>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</si>
  <si>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</si>
  <si>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</si>
  <si>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</si>
  <si>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</si>
  <si>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</si>
  <si>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</si>
  <si>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</si>
  <si>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</si>
  <si>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</si>
  <si>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</si>
  <si>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</si>
  <si>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</si>
  <si>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</si>
  <si>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</si>
  <si>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</si>
  <si>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</si>
  <si>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</si>
  <si>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</si>
  <si>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</si>
  <si>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</si>
  <si>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</si>
  <si>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</si>
  <si>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</si>
  <si>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</si>
  <si>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</si>
  <si>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</si>
  <si>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</si>
  <si>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</si>
  <si>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</si>
  <si>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</si>
  <si>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</si>
  <si>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</si>
  <si>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</si>
  <si>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</si>
  <si>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</si>
  <si>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</si>
  <si>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</si>
  <si>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</si>
  <si>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</si>
  <si>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</si>
  <si>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</si>
  <si>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</si>
  <si>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</si>
  <si>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</si>
  <si>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</si>
  <si>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</si>
  <si>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</si>
  <si>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</si>
  <si>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</si>
  <si>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</si>
  <si>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</si>
  <si>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</si>
  <si>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</si>
  <si>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</si>
  <si>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</si>
  <si>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</si>
  <si>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</si>
  <si>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</si>
  <si>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</si>
  <si>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</si>
  <si>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</si>
  <si>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</si>
  <si>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</si>
  <si>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</si>
  <si>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</si>
  <si>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</si>
  <si>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</si>
  <si>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</si>
  <si>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</si>
  <si>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</si>
  <si>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</si>
  <si>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</si>
  <si>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</si>
  <si>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</si>
  <si>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</si>
  <si>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</si>
  <si>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</si>
  <si>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</si>
  <si>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</si>
  <si>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</si>
  <si>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</si>
  <si>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</si>
  <si>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</si>
  <si>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</si>
  <si>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</si>
  <si>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</si>
  <si>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</si>
  <si>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</si>
  <si>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</si>
  <si>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</si>
  <si>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</si>
  <si>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</si>
  <si>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</si>
  <si>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</si>
  <si>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</si>
  <si>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</si>
  <si>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</si>
  <si>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</si>
  <si>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</si>
  <si>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</si>
  <si>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</si>
  <si>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</si>
  <si>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</si>
  <si>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</si>
  <si>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</si>
  <si>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</si>
  <si>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</si>
  <si>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</si>
  <si>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</si>
  <si>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</si>
  <si>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</si>
  <si>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</si>
  <si>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</si>
  <si>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</si>
  <si>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</si>
  <si>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</si>
  <si>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</si>
  <si>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</si>
  <si>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</si>
  <si>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</si>
  <si>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</si>
  <si>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</si>
  <si>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</si>
  <si>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</si>
  <si>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</si>
  <si>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</si>
  <si>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</si>
  <si>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</si>
  <si>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</si>
  <si>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</si>
  <si>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</si>
  <si>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</si>
  <si>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</si>
  <si>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</si>
  <si>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</si>
  <si>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</si>
  <si>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</si>
  <si>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</si>
  <si>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</si>
  <si>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</si>
  <si>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</si>
  <si>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</si>
  <si>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</si>
  <si>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</si>
  <si>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</si>
  <si>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</si>
  <si>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</si>
  <si>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</si>
  <si>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</si>
  <si>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</si>
  <si>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</si>
  <si>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</si>
  <si>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</si>
  <si>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</si>
  <si>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</si>
  <si>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</si>
  <si>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</si>
  <si>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</si>
  <si>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</si>
  <si>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</si>
  <si>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</si>
  <si>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</si>
  <si>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</si>
  <si>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</si>
  <si>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</si>
  <si>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</si>
  <si>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</si>
  <si>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</si>
  <si>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</si>
  <si>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</si>
  <si>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</si>
  <si>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</si>
  <si>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</si>
  <si>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</si>
  <si>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</si>
  <si>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</si>
  <si>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</si>
  <si>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</si>
  <si>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</si>
  <si>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</si>
  <si>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</si>
  <si>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</si>
  <si>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</si>
  <si>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</si>
  <si>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</si>
  <si>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</si>
  <si>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</si>
  <si>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</si>
  <si>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</si>
  <si>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</si>
  <si>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</si>
  <si>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</si>
  <si>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</si>
  <si>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</si>
  <si>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</si>
  <si>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</si>
  <si>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</si>
  <si>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</si>
  <si>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</si>
  <si>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</si>
  <si>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</si>
  <si>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</si>
  <si>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</si>
  <si>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</si>
  <si>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</si>
  <si>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</si>
  <si>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</si>
  <si>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</si>
  <si>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</si>
  <si>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</si>
  <si>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</si>
  <si>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</si>
  <si>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</si>
  <si>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</si>
  <si>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</si>
  <si>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</si>
  <si>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</si>
  <si>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</si>
  <si>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</si>
  <si>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</si>
  <si>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</si>
  <si>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</si>
  <si>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</si>
  <si>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</si>
  <si>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</si>
  <si>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</si>
  <si>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</si>
  <si>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</si>
  <si>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</si>
  <si>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</si>
  <si>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</si>
  <si>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</si>
  <si>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</si>
  <si>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</si>
  <si>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</si>
  <si>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</si>
  <si>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</si>
  <si>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</si>
  <si>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</si>
  <si>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</si>
  <si>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</si>
  <si>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</si>
  <si>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</si>
  <si>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</si>
  <si>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</si>
  <si>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</si>
  <si>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</si>
  <si>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</si>
  <si>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</si>
  <si>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</si>
  <si>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</si>
  <si>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</si>
  <si>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</si>
  <si>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</si>
  <si>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</si>
  <si>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</si>
  <si>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</si>
  <si>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</si>
  <si>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</si>
  <si>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</si>
  <si>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</si>
  <si>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</si>
  <si>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</si>
  <si>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</si>
  <si>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</si>
  <si>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</si>
  <si>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</si>
  <si>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</si>
  <si>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</si>
  <si>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</si>
  <si>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</si>
  <si>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</si>
  <si>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</si>
  <si>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</si>
  <si>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</si>
  <si>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</si>
  <si>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</si>
  <si>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</si>
  <si>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</si>
  <si>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</si>
  <si>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</si>
  <si>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</si>
  <si>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</si>
  <si>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</si>
  <si>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</si>
  <si>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</si>
  <si>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</si>
  <si>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</si>
  <si>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</si>
  <si>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</si>
  <si>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</si>
  <si>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</si>
  <si>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</si>
  <si>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</si>
  <si>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</si>
  <si>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</si>
  <si>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</si>
  <si>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</si>
  <si>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</si>
  <si>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</si>
  <si>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</si>
  <si>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</si>
  <si>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</si>
  <si>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</si>
  <si>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</si>
  <si>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</si>
  <si>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</si>
  <si>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</si>
  <si>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</si>
  <si>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</si>
  <si>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</si>
  <si>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</si>
  <si>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</si>
  <si>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</si>
  <si>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</si>
  <si>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</si>
  <si>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</si>
  <si>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</si>
  <si>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</si>
  <si>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</si>
  <si>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</si>
  <si>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</si>
  <si>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</si>
  <si>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</si>
  <si>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</si>
  <si>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</si>
  <si>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</si>
  <si>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</si>
  <si>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</si>
  <si>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</si>
  <si>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</si>
  <si>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</si>
  <si>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</si>
  <si>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</si>
  <si>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</si>
  <si>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</si>
  <si>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</si>
  <si>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</si>
  <si>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</si>
  <si>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</si>
  <si>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</si>
  <si>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</si>
  <si>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</si>
  <si>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</si>
  <si>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</si>
  <si>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</si>
  <si>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</si>
  <si>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</si>
  <si>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</si>
  <si>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</si>
  <si>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</si>
  <si>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</si>
  <si>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</si>
  <si>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</si>
  <si>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</si>
  <si>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</si>
  <si>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</si>
  <si>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</si>
  <si>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</si>
  <si>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</si>
  <si>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</si>
  <si>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</si>
  <si>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</si>
  <si>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</si>
  <si>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</si>
  <si>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</si>
  <si>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</si>
  <si>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</si>
  <si>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</si>
  <si>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</si>
  <si>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</si>
  <si>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</si>
  <si>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</si>
  <si>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</si>
  <si>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</si>
  <si>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</si>
  <si>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</si>
  <si>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</si>
  <si>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</si>
  <si>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</si>
  <si>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</si>
  <si>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</si>
  <si>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</si>
  <si>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</si>
  <si>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</si>
  <si>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</si>
  <si>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</si>
  <si>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</si>
  <si>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</si>
  <si>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</si>
  <si>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</si>
  <si>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</si>
  <si>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</si>
  <si>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</si>
  <si>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</si>
  <si>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</si>
  <si>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</si>
  <si>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</si>
  <si>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</si>
  <si>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</si>
  <si>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</si>
  <si>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</si>
  <si>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</si>
  <si>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</si>
  <si>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</si>
  <si>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</si>
  <si>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</si>
  <si>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</si>
  <si>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</si>
  <si>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</si>
  <si>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</si>
  <si>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</si>
  <si>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</si>
  <si>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</si>
  <si>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</si>
  <si>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</si>
  <si>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</si>
  <si>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</si>
  <si>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</si>
  <si>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</si>
  <si>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</si>
  <si>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</si>
  <si>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</si>
  <si>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</si>
  <si>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</si>
  <si>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</si>
  <si>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</si>
  <si>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</si>
  <si>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</si>
  <si>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</si>
  <si>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</si>
  <si>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</si>
  <si>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</si>
  <si>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</si>
  <si>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</si>
  <si>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</si>
  <si>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</si>
  <si>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</si>
  <si>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</si>
  <si>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</si>
  <si>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</si>
  <si>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</si>
  <si>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</si>
  <si>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</si>
  <si>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</si>
  <si>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</si>
  <si>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</si>
  <si>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</si>
  <si>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</si>
  <si>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</si>
  <si>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</si>
  <si>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</si>
  <si>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</si>
  <si>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</si>
  <si>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</si>
  <si>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</si>
  <si>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</si>
  <si>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</si>
  <si>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</si>
  <si>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</si>
  <si>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</si>
  <si>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</si>
  <si>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</si>
  <si>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</si>
  <si>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</si>
  <si>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</si>
  <si>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</si>
  <si>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</si>
  <si>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</si>
  <si>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</si>
  <si>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</si>
  <si>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</si>
  <si>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</si>
  <si>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</si>
  <si>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</si>
  <si>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</si>
  <si>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</si>
  <si>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</si>
  <si>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</si>
  <si>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</si>
  <si>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</si>
  <si>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</si>
  <si>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</si>
  <si>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</si>
  <si>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</si>
  <si>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</si>
  <si>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</si>
  <si>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</si>
  <si>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</si>
  <si>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</si>
  <si>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</si>
  <si>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</si>
  <si>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</si>
  <si>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</si>
  <si>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</si>
  <si>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</si>
  <si>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</si>
  <si>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</si>
  <si>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</si>
  <si>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</si>
  <si>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</si>
  <si>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</si>
  <si>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</si>
  <si>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</si>
  <si>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</si>
  <si>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</si>
  <si>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</si>
  <si>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</si>
  <si>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</si>
  <si>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</si>
  <si>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</si>
  <si>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</si>
  <si>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</si>
  <si>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</si>
  <si>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</si>
  <si>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</si>
  <si>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</si>
  <si>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</si>
  <si>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</si>
  <si>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</si>
  <si>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</si>
  <si>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</si>
  <si>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</si>
  <si>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</si>
  <si>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</si>
  <si>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</si>
  <si>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</si>
  <si>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</si>
  <si>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</si>
  <si>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</si>
  <si>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</si>
  <si>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</si>
  <si>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</si>
  <si>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</si>
  <si>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</si>
  <si>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</si>
  <si>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</si>
  <si>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</si>
  <si>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</si>
  <si>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</si>
  <si>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</si>
  <si>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</si>
  <si>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</si>
  <si>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</si>
  <si>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</si>
  <si>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</si>
  <si>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</si>
  <si>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</si>
  <si>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</si>
  <si>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</si>
  <si>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</si>
  <si>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</si>
  <si>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</si>
  <si>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</si>
  <si>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</si>
  <si>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</si>
  <si>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</si>
  <si>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</si>
  <si>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</si>
  <si>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</si>
  <si>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</si>
  <si>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</si>
  <si>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</si>
  <si>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</si>
  <si>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</si>
  <si>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</si>
  <si>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</si>
  <si>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</si>
  <si>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</si>
  <si>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</si>
  <si>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</si>
  <si>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</si>
  <si>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</si>
  <si>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</si>
  <si>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</si>
  <si>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</si>
  <si>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</si>
  <si>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</si>
  <si>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</si>
  <si>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</si>
  <si>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</si>
  <si>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</si>
  <si>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</si>
  <si>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</si>
  <si>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</si>
  <si>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</si>
  <si>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</si>
  <si>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</si>
  <si>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</si>
  <si>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</si>
  <si>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</si>
  <si>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</si>
  <si>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</si>
  <si>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</si>
  <si>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</si>
  <si>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</si>
  <si>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</si>
  <si>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</si>
  <si>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</si>
  <si>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</si>
  <si>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</si>
  <si>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</si>
  <si>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</si>
  <si>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</si>
  <si>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</si>
  <si>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</si>
  <si>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</si>
  <si>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</si>
  <si>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</si>
  <si>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</si>
  <si>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</si>
  <si>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</si>
  <si>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</si>
  <si>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</si>
  <si>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</si>
  <si>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</si>
  <si>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</si>
  <si>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</si>
  <si>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</si>
  <si>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</si>
  <si>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</si>
  <si>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</si>
  <si>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</si>
  <si>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</si>
  <si>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</si>
  <si>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</si>
  <si>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</si>
  <si>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</si>
  <si>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</si>
  <si>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</si>
  <si>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</si>
  <si>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</si>
  <si>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</si>
  <si>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</si>
  <si>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</si>
  <si>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</si>
  <si>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</si>
  <si>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</si>
  <si>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</si>
  <si>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</si>
  <si>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</si>
  <si>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</si>
  <si>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</si>
  <si>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</si>
  <si>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</si>
  <si>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</si>
  <si>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</si>
  <si>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</si>
  <si>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</si>
  <si>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</si>
  <si>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</si>
  <si>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</si>
  <si>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</si>
  <si>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</si>
  <si>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</si>
  <si>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</si>
  <si>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</si>
  <si>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</si>
  <si>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</si>
  <si>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</si>
  <si>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</si>
  <si>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</si>
  <si>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</si>
  <si>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</si>
  <si>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</si>
  <si>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</si>
  <si>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</si>
  <si>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</si>
  <si>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</si>
  <si>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</si>
  <si>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</si>
  <si>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</si>
  <si>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</si>
  <si>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</si>
  <si>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</si>
  <si>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</si>
  <si>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</si>
  <si>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</si>
  <si>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</si>
  <si>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</si>
  <si>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</si>
  <si>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</si>
  <si>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</si>
  <si>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</si>
  <si>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</si>
  <si>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</si>
  <si>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</si>
  <si>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</si>
  <si>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</si>
  <si>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</si>
  <si>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</si>
  <si>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</si>
  <si>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</si>
  <si>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</si>
  <si>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</si>
  <si>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</si>
  <si>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</si>
  <si>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</si>
  <si>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</si>
  <si>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</si>
  <si>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</si>
  <si>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</si>
  <si>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</si>
  <si>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</si>
  <si>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</si>
  <si>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</si>
  <si>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</si>
  <si>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</si>
  <si>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</si>
  <si>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</si>
  <si>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</si>
  <si>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</si>
  <si>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</si>
  <si>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</si>
  <si>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</si>
  <si>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</si>
  <si>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</si>
  <si>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</si>
  <si>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</si>
  <si>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</si>
  <si>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</si>
  <si>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</si>
  <si>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</si>
  <si>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</si>
  <si>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</si>
  <si>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</si>
  <si>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</si>
  <si>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</si>
  <si>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</si>
  <si>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</si>
  <si>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</si>
  <si>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</si>
  <si>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</si>
  <si>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</si>
  <si>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</si>
  <si>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</si>
  <si>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</si>
  <si>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</si>
  <si>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</si>
  <si>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</si>
  <si>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</si>
  <si>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</si>
  <si>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</si>
  <si>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</si>
  <si>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</si>
  <si>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</si>
  <si>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</si>
  <si>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</si>
  <si>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</si>
  <si>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</si>
  <si>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</si>
  <si>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</si>
  <si>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</si>
  <si>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</si>
  <si>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</si>
  <si>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</si>
  <si>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</si>
  <si>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</si>
  <si>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</si>
  <si>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</si>
  <si>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</si>
  <si>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</si>
  <si>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</si>
  <si>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</si>
  <si>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</si>
  <si>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</si>
  <si>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</si>
  <si>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</si>
  <si>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</si>
  <si>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</si>
  <si>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</si>
  <si>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</si>
  <si>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</si>
  <si>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</si>
  <si>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</si>
  <si>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</si>
  <si>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</si>
  <si>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</si>
  <si>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</si>
  <si>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</si>
  <si>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</si>
  <si>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</si>
  <si>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</si>
  <si>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</si>
  <si>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</si>
  <si>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</si>
  <si>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</si>
  <si>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</si>
  <si>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</si>
  <si>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</si>
  <si>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</si>
  <si>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</si>
  <si>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</si>
  <si>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</si>
  <si>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</si>
  <si>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</si>
  <si>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</si>
  <si>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</si>
  <si>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</si>
  <si>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</si>
  <si>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</si>
  <si>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</si>
  <si>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</si>
  <si>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</si>
  <si>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</si>
  <si>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</si>
  <si>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</si>
  <si>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</si>
  <si>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</si>
  <si>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</si>
  <si>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</si>
  <si>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</si>
  <si>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</si>
  <si>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</si>
  <si>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</si>
  <si>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</si>
  <si>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</si>
  <si>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</si>
  <si>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</si>
  <si>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</si>
  <si>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</si>
  <si>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</si>
  <si>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</si>
  <si>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</si>
  <si>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</si>
  <si>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</si>
  <si>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</si>
  <si>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</si>
  <si>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</si>
  <si>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</si>
  <si>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</si>
  <si>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</si>
  <si>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</si>
  <si>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</si>
  <si>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</si>
  <si>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</si>
  <si>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</si>
  <si>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</si>
  <si>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</si>
  <si>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</si>
  <si>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</si>
  <si>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</si>
  <si>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</si>
  <si>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</si>
  <si>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</si>
  <si>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</si>
  <si>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</si>
  <si>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</si>
  <si>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</si>
  <si>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</si>
  <si>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</si>
  <si>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</si>
  <si>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</si>
  <si>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</si>
  <si>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</si>
  <si>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</si>
  <si>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</si>
  <si>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</si>
  <si>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</si>
  <si>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</si>
  <si>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</si>
  <si>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</si>
  <si>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</si>
  <si>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</si>
  <si>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</si>
  <si>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</si>
  <si>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</si>
  <si>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</si>
  <si>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</si>
  <si>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</si>
  <si>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</si>
  <si>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</si>
  <si>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</si>
  <si>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</si>
  <si>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</si>
  <si>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</si>
  <si>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</si>
  <si>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</si>
  <si>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</si>
  <si>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</si>
  <si>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</si>
  <si>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</si>
  <si>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</si>
  <si>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</si>
  <si>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</si>
  <si>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</si>
  <si>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</si>
  <si>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</si>
  <si>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</si>
  <si>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</si>
  <si>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</si>
  <si>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</si>
  <si>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</si>
  <si>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</si>
  <si>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</si>
  <si>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</si>
  <si>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</si>
  <si>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</si>
  <si>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</si>
  <si>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</si>
  <si>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</si>
  <si>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</si>
  <si>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</si>
  <si>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</si>
  <si>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</si>
  <si>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</si>
  <si>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</si>
  <si>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</si>
  <si>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</si>
  <si>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</si>
  <si>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</si>
  <si>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</si>
  <si>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</si>
  <si>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</si>
  <si>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</si>
  <si>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</si>
  <si>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</si>
  <si>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</si>
  <si>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</si>
  <si>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</si>
  <si>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</si>
  <si>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</si>
  <si>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</si>
  <si>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</si>
  <si>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</si>
  <si>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</si>
  <si>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</si>
  <si>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</si>
  <si>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</si>
  <si>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</si>
  <si>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</si>
  <si>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</si>
  <si>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</si>
  <si>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</si>
  <si>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</si>
  <si>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</si>
  <si>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</si>
  <si>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</si>
  <si>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</si>
  <si>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</si>
  <si>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</si>
  <si>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</si>
  <si>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</si>
  <si>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</si>
  <si>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</si>
  <si>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</si>
  <si>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</si>
  <si>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</si>
  <si>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</si>
  <si>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</si>
  <si>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</si>
  <si>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</si>
  <si>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</si>
  <si>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</si>
  <si>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</si>
  <si>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</si>
  <si>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</si>
  <si>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</si>
  <si>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</si>
  <si>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</si>
  <si>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</si>
  <si>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</si>
  <si>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</si>
  <si>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</si>
  <si>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</si>
  <si>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</si>
  <si>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</si>
  <si>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</si>
  <si>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</si>
  <si>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</si>
  <si>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</si>
  <si>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</si>
  <si>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</si>
  <si>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</si>
  <si>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</si>
  <si>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</si>
  <si>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</si>
  <si>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</si>
  <si>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</si>
  <si>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</si>
  <si>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</si>
  <si>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</si>
  <si>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</si>
  <si>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</si>
  <si>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</si>
  <si>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</si>
  <si>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</si>
  <si>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</si>
  <si>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</si>
  <si>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</si>
  <si>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</si>
  <si>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</si>
  <si>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</si>
  <si>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</si>
  <si>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</si>
  <si>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</si>
  <si>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</si>
  <si>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</si>
  <si>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</si>
  <si>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</si>
  <si>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</si>
  <si>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</si>
  <si>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</si>
  <si>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</si>
  <si>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</si>
  <si>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</si>
  <si>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</si>
  <si>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</si>
  <si>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</si>
  <si>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</si>
  <si>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</si>
  <si>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</si>
  <si>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</si>
  <si>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</si>
  <si>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</si>
  <si>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</si>
  <si>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</si>
  <si>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</si>
  <si>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</si>
  <si>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</si>
  <si>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</si>
  <si>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</si>
  <si>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</si>
  <si>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</si>
  <si>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</si>
  <si>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</si>
  <si>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</si>
  <si>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</si>
  <si>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</si>
  <si>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</si>
  <si>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</si>
  <si>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</si>
  <si>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</si>
  <si>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</si>
  <si>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</si>
  <si>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</si>
  <si>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</si>
  <si>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</si>
  <si>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</si>
  <si>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</si>
  <si>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</si>
  <si>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</si>
  <si>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</si>
  <si>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</si>
  <si>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</si>
  <si>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</si>
  <si>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</si>
  <si>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</si>
  <si>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</si>
  <si>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</si>
  <si>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</si>
  <si>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</si>
  <si>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</si>
  <si>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</si>
  <si>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</si>
  <si>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</si>
  <si>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</si>
  <si>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</si>
  <si>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</si>
  <si>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</si>
  <si>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</si>
  <si>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</si>
  <si>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</si>
  <si>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</si>
  <si>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</si>
  <si>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</si>
  <si>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</si>
  <si>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</si>
  <si>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</si>
  <si>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</si>
  <si>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</si>
  <si>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</si>
  <si>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</si>
  <si>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</si>
  <si>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</si>
  <si>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</si>
  <si>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</si>
  <si>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</si>
  <si>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</si>
  <si>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</si>
  <si>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</si>
  <si>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</si>
  <si>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</si>
  <si>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</si>
  <si>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</si>
  <si>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</si>
  <si>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</si>
  <si>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</si>
  <si>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</si>
  <si>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</si>
  <si>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</si>
  <si>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</si>
  <si>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</si>
  <si>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</si>
  <si>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</si>
  <si>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</si>
  <si>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</si>
  <si>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</si>
  <si>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</si>
  <si>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</si>
  <si>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</si>
  <si>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</si>
  <si>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</si>
  <si>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</si>
  <si>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</si>
  <si>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</si>
  <si>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</si>
  <si>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</si>
  <si>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</si>
  <si>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</si>
  <si>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</si>
  <si>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</si>
  <si>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</si>
  <si>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</si>
  <si>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</si>
  <si>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</si>
  <si>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</si>
  <si>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</si>
  <si>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</si>
  <si>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</si>
  <si>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</si>
  <si>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</si>
  <si>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</si>
  <si>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</si>
  <si>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</si>
  <si>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</si>
  <si>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</si>
  <si>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</si>
  <si>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</si>
  <si>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</si>
  <si>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</si>
  <si>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</si>
  <si>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</si>
  <si>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</si>
  <si>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</si>
  <si>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</si>
  <si>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</si>
  <si>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</si>
  <si>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</si>
  <si>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</si>
  <si>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</si>
  <si>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</si>
  <si>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</si>
  <si>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</si>
  <si>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</si>
  <si>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</si>
  <si>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</si>
  <si>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</si>
  <si>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</si>
  <si>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</si>
  <si>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</si>
  <si>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</si>
  <si>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</si>
  <si>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</si>
  <si>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</si>
  <si>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</si>
  <si>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</si>
  <si>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</si>
  <si>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</si>
  <si>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</si>
  <si>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</si>
  <si>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</si>
  <si>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</si>
  <si>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</si>
  <si>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</si>
  <si>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</si>
  <si>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</si>
  <si>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</si>
  <si>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</si>
  <si>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</si>
  <si>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</si>
  <si>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</si>
  <si>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</si>
  <si>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</si>
  <si>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</si>
  <si>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</si>
  <si>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</si>
  <si>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</si>
  <si>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</si>
  <si>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</si>
  <si>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</si>
  <si>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</si>
  <si>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</si>
  <si>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</si>
  <si>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</si>
  <si>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</si>
  <si>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</si>
  <si>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</si>
  <si>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</si>
  <si>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</si>
  <si>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</si>
  <si>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</si>
  <si>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</si>
  <si>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</si>
  <si>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</si>
  <si>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</si>
  <si>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</si>
  <si>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</si>
  <si>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</si>
  <si>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</si>
  <si>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</si>
  <si>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</si>
  <si>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</si>
  <si>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</si>
  <si>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</si>
  <si>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</si>
  <si>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</si>
  <si>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</si>
  <si>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</si>
  <si>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</si>
  <si>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</si>
  <si>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</si>
  <si>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</si>
  <si>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</si>
  <si>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</si>
  <si>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</si>
  <si>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</si>
  <si>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</si>
  <si>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</si>
  <si>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</si>
  <si>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</si>
  <si>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</si>
  <si>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</si>
  <si>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</si>
  <si>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</si>
  <si>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</si>
  <si>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</si>
  <si>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</si>
  <si>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</si>
  <si>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</si>
  <si>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</si>
  <si>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</si>
  <si>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</si>
  <si>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</si>
  <si>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</si>
  <si>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</si>
  <si>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</si>
  <si>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</si>
  <si>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</si>
  <si>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</si>
  <si>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</si>
  <si>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</si>
  <si>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</si>
  <si>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</si>
  <si>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</si>
  <si>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</si>
  <si>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</si>
  <si>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</si>
  <si>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</si>
  <si>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</si>
  <si>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</si>
  <si>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</si>
  <si>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</si>
  <si>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</si>
  <si>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</si>
  <si>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</si>
  <si>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</si>
  <si>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</si>
  <si>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</si>
  <si>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</si>
  <si>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</si>
  <si>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</si>
  <si>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</si>
  <si>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</si>
  <si>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</si>
  <si>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</si>
  <si>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</si>
  <si>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</si>
  <si>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</si>
  <si>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</si>
  <si>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</si>
  <si>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</si>
  <si>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</si>
  <si>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</si>
  <si>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</si>
  <si>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</si>
  <si>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</si>
  <si>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</si>
  <si>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</si>
  <si>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</si>
  <si>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</si>
  <si>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</si>
  <si>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</si>
  <si>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</si>
  <si>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</si>
  <si>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</si>
  <si>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</si>
  <si>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</si>
  <si>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</si>
  <si>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</si>
  <si>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</si>
  <si>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</si>
  <si>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</si>
  <si>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</si>
  <si>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</si>
  <si>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</si>
  <si>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</si>
  <si>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</si>
  <si>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</si>
  <si>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</si>
  <si>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</si>
  <si>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</si>
  <si>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</si>
  <si>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</si>
  <si>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</si>
  <si>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</si>
  <si>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</si>
  <si>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</si>
  <si>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</si>
  <si>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</si>
  <si>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</si>
  <si>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</si>
  <si>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</si>
  <si>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</si>
  <si>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</si>
  <si>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</si>
  <si>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</si>
  <si>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</si>
  <si>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</si>
  <si>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</si>
  <si>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</si>
  <si>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</si>
  <si>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</si>
  <si>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</si>
  <si>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</si>
  <si>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</si>
  <si>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</si>
  <si>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</si>
  <si>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</si>
  <si>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</si>
  <si>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</si>
  <si>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</si>
  <si>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</si>
  <si>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</si>
  <si>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</si>
  <si>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</si>
  <si>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</si>
  <si>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</si>
  <si>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</si>
  <si>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</si>
  <si>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</si>
  <si>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</si>
  <si>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</si>
  <si>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</si>
  <si>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</si>
  <si>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</si>
  <si>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</si>
  <si>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</si>
  <si>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</si>
  <si>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</si>
  <si>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</si>
  <si>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</si>
  <si>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</si>
  <si>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</si>
  <si>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</si>
  <si>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</si>
  <si>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</si>
  <si>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</si>
  <si>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</si>
  <si>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</si>
  <si>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</si>
  <si>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</si>
  <si>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</si>
  <si>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</si>
  <si>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</si>
  <si>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</si>
  <si>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</si>
  <si>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</si>
  <si>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</si>
  <si>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</si>
  <si>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</si>
  <si>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</si>
  <si>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</si>
  <si>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</si>
  <si>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</si>
  <si>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</si>
  <si>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</si>
  <si>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</si>
  <si>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</si>
  <si>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</si>
  <si>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</si>
  <si>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</si>
  <si>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</si>
  <si>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</si>
  <si>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</si>
  <si>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</si>
  <si>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</si>
  <si>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</si>
  <si>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</si>
  <si>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</si>
  <si>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</si>
  <si>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</si>
  <si>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</si>
  <si>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</si>
  <si>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</si>
  <si>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</si>
  <si>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</si>
  <si>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</si>
  <si>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</si>
  <si>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</si>
  <si>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</si>
  <si>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</si>
  <si>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</si>
  <si>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</si>
  <si>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</si>
  <si>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</si>
  <si>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</si>
  <si>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</si>
  <si>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</si>
  <si>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</si>
  <si>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</si>
  <si>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</si>
  <si>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</si>
  <si>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</si>
  <si>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</si>
  <si>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</si>
  <si>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</si>
  <si>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</si>
  <si>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</si>
  <si>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</si>
  <si>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</si>
  <si>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</si>
  <si>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</si>
  <si>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</si>
  <si>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</si>
  <si>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</si>
  <si>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</si>
  <si>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</si>
  <si>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</si>
  <si>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</si>
  <si>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</si>
  <si>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</si>
  <si>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</si>
  <si>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</si>
  <si>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</si>
  <si>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</si>
  <si>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</si>
  <si>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</si>
  <si>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</si>
  <si>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</si>
  <si>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</si>
  <si>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</si>
  <si>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</si>
  <si>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</si>
  <si>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</si>
  <si>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</si>
  <si>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</si>
  <si>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</si>
  <si>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</si>
  <si>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</si>
  <si>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</si>
  <si>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</si>
  <si>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</si>
  <si>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</si>
  <si>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</si>
  <si>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</si>
  <si>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</si>
  <si>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</si>
  <si>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</si>
  <si>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</si>
  <si>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</si>
  <si>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</si>
  <si>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</si>
  <si>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</si>
  <si>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</si>
  <si>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</si>
  <si>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</si>
  <si>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</si>
  <si>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</si>
  <si>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</si>
  <si>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</si>
  <si>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</si>
  <si>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</si>
  <si>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</si>
  <si>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</si>
  <si>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</si>
  <si>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</si>
  <si>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</si>
  <si>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</si>
  <si>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</si>
  <si>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</si>
  <si>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</si>
  <si>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</si>
  <si>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</si>
  <si>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</si>
  <si>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</si>
  <si>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</si>
  <si>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</si>
  <si>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</si>
  <si>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</si>
  <si>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</si>
  <si>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</si>
  <si>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</si>
  <si>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</si>
  <si>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</si>
  <si>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</si>
  <si>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</si>
  <si>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</si>
  <si>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</si>
  <si>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</si>
  <si>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</si>
  <si>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</si>
  <si>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</si>
  <si>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</si>
  <si>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</si>
  <si>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</si>
  <si>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</si>
  <si>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</si>
  <si>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</si>
  <si>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</si>
  <si>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</si>
  <si>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</si>
  <si>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</si>
  <si>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</si>
  <si>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</si>
  <si>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</si>
  <si>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</si>
  <si>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</si>
  <si>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</si>
  <si>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</si>
  <si>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</si>
  <si>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</si>
  <si>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</si>
  <si>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</si>
  <si>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</si>
  <si>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</si>
  <si>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</si>
  <si>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</si>
  <si>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</si>
  <si>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</si>
  <si>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</si>
  <si>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</si>
  <si>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</si>
  <si>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</si>
  <si>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</si>
  <si>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</si>
  <si>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</si>
  <si>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</si>
  <si>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</si>
  <si>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</si>
  <si>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</si>
  <si>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</si>
  <si>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</si>
  <si>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</si>
  <si>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</si>
  <si>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</si>
  <si>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</si>
  <si>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</si>
  <si>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</si>
  <si>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</si>
  <si>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</si>
  <si>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</si>
  <si>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</si>
  <si>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</si>
  <si>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</si>
  <si>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</si>
  <si>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</si>
  <si>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</si>
  <si>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</si>
  <si>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</si>
  <si>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</si>
  <si>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</si>
  <si>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</si>
  <si>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</si>
  <si>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</si>
  <si>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</si>
  <si>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</si>
  <si>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</si>
  <si>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</si>
  <si>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</si>
  <si>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</si>
  <si>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</si>
  <si>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</si>
  <si>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</si>
  <si>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</si>
  <si>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</si>
  <si>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</si>
  <si>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</si>
  <si>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</si>
  <si>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</si>
  <si>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</si>
  <si>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</si>
  <si>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</si>
  <si>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</si>
  <si>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</si>
  <si>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</si>
  <si>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</si>
  <si>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</si>
  <si>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</si>
  <si>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</si>
  <si>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</si>
  <si>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</si>
  <si>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</si>
  <si>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</si>
  <si>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</si>
  <si>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</si>
  <si>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</si>
  <si>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</si>
  <si>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</si>
  <si>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</si>
  <si>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</si>
  <si>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</si>
  <si>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</si>
  <si>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</si>
  <si>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</si>
  <si>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</si>
  <si>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</si>
  <si>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</si>
  <si>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</si>
  <si>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</si>
  <si>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</si>
  <si>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</si>
  <si>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</si>
  <si>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</si>
  <si>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</si>
  <si>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</si>
  <si>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</si>
  <si>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</si>
  <si>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</si>
  <si>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</si>
  <si>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</si>
  <si>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</si>
  <si>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</si>
  <si>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</si>
  <si>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</si>
  <si>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</si>
  <si>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</si>
  <si>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</si>
  <si>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</si>
  <si>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</si>
  <si>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</si>
  <si>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</si>
  <si>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</si>
  <si>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</si>
  <si>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</si>
  <si>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</si>
  <si>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</si>
  <si>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</si>
  <si>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</si>
  <si>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</si>
  <si>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</si>
  <si>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</si>
  <si>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</si>
  <si>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</si>
  <si>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</si>
  <si>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</si>
  <si>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</si>
  <si>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</si>
  <si>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</si>
  <si>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</si>
  <si>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</si>
  <si>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</si>
  <si>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</si>
  <si>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</si>
  <si>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</si>
  <si>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</si>
  <si>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</si>
  <si>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</si>
  <si>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</si>
  <si>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</si>
  <si>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</si>
  <si>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</si>
  <si>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</si>
  <si>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</si>
  <si>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</si>
  <si>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</si>
  <si>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</si>
  <si>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</si>
  <si>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</si>
  <si>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</si>
  <si>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</si>
  <si>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</si>
  <si>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</si>
  <si>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</si>
  <si>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</si>
  <si>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</si>
  <si>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</si>
  <si>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</si>
  <si>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</si>
  <si>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</si>
  <si>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</si>
  <si>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</si>
  <si>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</si>
  <si>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</si>
  <si>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</si>
  <si>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</si>
  <si>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</si>
  <si>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</si>
  <si>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</si>
  <si>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</si>
  <si>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</si>
  <si>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</si>
  <si>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</si>
  <si>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</si>
  <si>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</si>
  <si>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</si>
  <si>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</si>
  <si>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</si>
  <si>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</si>
  <si>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</si>
  <si>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</si>
  <si>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</si>
  <si>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</si>
  <si>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</si>
  <si>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</si>
  <si>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</si>
  <si>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</si>
  <si>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</si>
  <si>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</si>
  <si>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</si>
  <si>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</si>
  <si>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</si>
  <si>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</si>
  <si>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</si>
  <si>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</si>
  <si>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</si>
  <si>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</si>
  <si>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</si>
  <si>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</si>
  <si>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</si>
  <si>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</si>
  <si>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</si>
  <si>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</si>
  <si>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</si>
  <si>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</si>
  <si>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</si>
  <si>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</si>
  <si>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</si>
  <si>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</si>
  <si>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</si>
  <si>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</si>
  <si>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</si>
  <si>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</si>
  <si>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</si>
  <si>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</si>
  <si>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</si>
  <si>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</si>
  <si>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</si>
  <si>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</si>
  <si>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</si>
  <si>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</si>
  <si>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</si>
  <si>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</si>
  <si>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</si>
  <si>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</si>
  <si>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</si>
  <si>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</si>
  <si>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</si>
  <si>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</si>
  <si>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</si>
  <si>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</si>
  <si>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</si>
  <si>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</si>
  <si>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</si>
  <si>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</si>
  <si>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</si>
  <si>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</si>
  <si>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</si>
  <si>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</si>
  <si>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</si>
  <si>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</si>
  <si>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</si>
  <si>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</si>
  <si>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</si>
  <si>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</si>
  <si>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</si>
  <si>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</si>
  <si>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</si>
  <si>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</si>
  <si>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</si>
  <si>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</si>
  <si>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</si>
  <si>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</si>
  <si>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</si>
  <si>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</si>
  <si>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</si>
  <si>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</si>
  <si>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</si>
  <si>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</si>
  <si>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</si>
  <si>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</si>
  <si>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</si>
  <si>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</si>
  <si>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</si>
  <si>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</si>
  <si>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</si>
  <si>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</si>
  <si>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</si>
  <si>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</si>
  <si>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</si>
  <si>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</si>
  <si>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</si>
  <si>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</si>
  <si>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</si>
  <si>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</si>
  <si>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</si>
  <si>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</si>
  <si>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</si>
  <si>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</si>
  <si>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</si>
  <si>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</si>
  <si>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</si>
  <si>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</si>
  <si>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</si>
  <si>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</si>
  <si>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</si>
  <si>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</si>
  <si>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</si>
  <si>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</si>
  <si>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</si>
  <si>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</si>
  <si>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</si>
  <si>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</si>
  <si>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</si>
  <si>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</si>
  <si>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</si>
  <si>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</si>
  <si>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</si>
  <si>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</si>
  <si>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</si>
  <si>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</si>
  <si>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</si>
  <si>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</si>
  <si>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</si>
  <si>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</si>
  <si>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</si>
  <si>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</si>
  <si>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</si>
  <si>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</si>
  <si>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</si>
  <si>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</si>
  <si>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</si>
  <si>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</si>
  <si>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</si>
  <si>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</si>
  <si>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</si>
  <si>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</si>
  <si>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</si>
  <si>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</si>
  <si>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</si>
  <si>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</si>
  <si>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</si>
  <si>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</si>
  <si>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</si>
  <si>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</si>
  <si>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</si>
  <si>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</si>
  <si>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</si>
  <si>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</si>
  <si>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</si>
  <si>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</si>
  <si>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</si>
  <si>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</si>
  <si>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</si>
  <si>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</si>
  <si>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</si>
  <si>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</si>
  <si>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</si>
  <si>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</si>
  <si>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</si>
  <si>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</si>
  <si>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</si>
  <si>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</si>
  <si>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</si>
  <si>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</si>
  <si>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</si>
  <si>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</si>
  <si>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</si>
  <si>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</si>
  <si>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</si>
  <si>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</si>
  <si>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</si>
  <si>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</si>
  <si>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</si>
  <si>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</si>
  <si>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</si>
  <si>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</si>
  <si>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</si>
  <si>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</si>
  <si>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</si>
  <si>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</si>
  <si>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</si>
  <si>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</si>
  <si>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</si>
  <si>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</si>
  <si>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</si>
  <si>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</si>
  <si>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</si>
  <si>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</si>
  <si>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</si>
  <si>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</si>
  <si>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</si>
  <si>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</si>
  <si>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</si>
  <si>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</si>
  <si>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</si>
  <si>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</si>
  <si>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</si>
  <si>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</si>
  <si>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</si>
  <si>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</si>
  <si>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</si>
  <si>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</si>
  <si>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</si>
  <si>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</si>
  <si>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</si>
  <si>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</si>
  <si>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</si>
  <si>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</si>
  <si>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</si>
  <si>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</si>
  <si>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</si>
  <si>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</si>
  <si>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</si>
  <si>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</si>
  <si>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</si>
  <si>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</si>
  <si>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</si>
  <si>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</si>
  <si>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</si>
  <si>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</si>
  <si>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</si>
  <si>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</si>
  <si>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</si>
  <si>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</si>
  <si>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</si>
  <si>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</si>
  <si>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</si>
  <si>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</si>
  <si>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</si>
  <si>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</si>
  <si>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</si>
  <si>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</si>
  <si>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</si>
  <si>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</si>
  <si>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</si>
  <si>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</si>
  <si>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</si>
  <si>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</si>
  <si>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</si>
  <si>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</si>
  <si>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</si>
  <si>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</si>
  <si>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</si>
  <si>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</si>
  <si>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</si>
  <si>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</si>
  <si>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</si>
  <si>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</si>
  <si>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</si>
  <si>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</si>
  <si>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</si>
  <si>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</si>
  <si>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</si>
  <si>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</si>
  <si>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</si>
  <si>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</si>
  <si>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</si>
  <si>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</si>
  <si>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</si>
  <si>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</si>
  <si>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</si>
  <si>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</si>
  <si>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</si>
  <si>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</si>
  <si>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</si>
  <si>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</si>
  <si>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</si>
  <si>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</si>
  <si>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</si>
  <si>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</si>
  <si>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</si>
  <si>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</si>
  <si>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</si>
  <si>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</si>
  <si>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</si>
  <si>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</si>
  <si>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</si>
  <si>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</si>
  <si>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</si>
  <si>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</si>
  <si>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</si>
  <si>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</si>
  <si>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</si>
  <si>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</si>
  <si>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</si>
  <si>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</si>
  <si>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</si>
  <si>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</si>
  <si>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</si>
  <si>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</si>
  <si>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</si>
  <si>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</si>
  <si>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</si>
  <si>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</si>
  <si>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</si>
  <si>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</si>
  <si>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</si>
  <si>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</si>
  <si>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</si>
  <si>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</si>
  <si>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</si>
  <si>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</si>
  <si>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</si>
  <si>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</si>
  <si>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</si>
  <si>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</si>
  <si>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</si>
  <si>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</si>
  <si>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</si>
  <si>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</si>
  <si>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</si>
  <si>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</si>
  <si>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</si>
  <si>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</si>
  <si>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</si>
  <si>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</si>
  <si>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</si>
  <si>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</si>
  <si>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</si>
  <si>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</si>
  <si>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</si>
  <si>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</si>
  <si>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</si>
  <si>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</si>
  <si>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</si>
  <si>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</si>
  <si>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</si>
  <si>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</si>
  <si>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</si>
  <si>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</si>
  <si>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</si>
  <si>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</si>
  <si>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</si>
  <si>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</si>
  <si>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</si>
  <si>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</si>
  <si>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</si>
  <si>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</si>
  <si>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</si>
  <si>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</si>
  <si>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</si>
  <si>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</si>
  <si>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</si>
  <si>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</si>
  <si>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</si>
  <si>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</si>
  <si>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</si>
  <si>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</si>
  <si>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</si>
  <si>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</si>
  <si>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</si>
  <si>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</si>
  <si>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</si>
  <si>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</si>
  <si>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</si>
  <si>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</si>
  <si>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</si>
  <si>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</si>
  <si>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</si>
  <si>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</si>
  <si>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</si>
  <si>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</si>
  <si>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</si>
  <si>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</si>
  <si>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</si>
  <si>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</si>
  <si>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</si>
  <si>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</si>
  <si>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</si>
  <si>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</si>
  <si>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</si>
  <si>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</si>
  <si>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</si>
  <si>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</si>
  <si>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</si>
  <si>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</si>
  <si>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</si>
  <si>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</si>
  <si>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</si>
  <si>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</si>
  <si>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</si>
  <si>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</si>
  <si>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</si>
  <si>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</si>
  <si>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</si>
  <si>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</si>
  <si>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</si>
  <si>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</si>
  <si>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</si>
  <si>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</si>
  <si>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</si>
  <si>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</si>
  <si>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</si>
  <si>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</si>
  <si>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</si>
  <si>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</si>
  <si>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</si>
  <si>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</si>
  <si>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</si>
  <si>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</si>
  <si>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</si>
  <si>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</si>
  <si>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</si>
  <si>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</si>
  <si>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</si>
  <si>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</si>
  <si>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</si>
  <si>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</si>
  <si>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</si>
  <si>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</si>
  <si>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</si>
  <si>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</si>
  <si>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</si>
  <si>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</si>
  <si>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</si>
  <si>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</si>
  <si>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</si>
  <si>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</si>
  <si>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</si>
  <si>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</si>
  <si>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</si>
  <si>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</si>
  <si>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</si>
  <si>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</si>
  <si>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</si>
  <si>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</si>
  <si>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</si>
  <si>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</si>
  <si>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</si>
  <si>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</si>
  <si>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</si>
  <si>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</si>
  <si>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</si>
  <si>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</si>
  <si>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</si>
  <si>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</si>
  <si>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</si>
  <si>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</si>
  <si>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</si>
  <si>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</si>
  <si>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</si>
  <si>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</si>
  <si>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</si>
  <si>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</si>
  <si>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</si>
  <si>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</si>
  <si>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</si>
  <si>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</si>
  <si>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</si>
  <si>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</si>
  <si>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</si>
  <si>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</si>
  <si>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</si>
  <si>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</si>
  <si>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</si>
  <si>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</si>
  <si>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</si>
  <si>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</si>
  <si>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</si>
  <si>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</si>
  <si>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</si>
  <si>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</si>
  <si>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</si>
  <si>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</si>
  <si>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</si>
  <si>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</si>
  <si>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</si>
  <si>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</si>
  <si>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</si>
  <si>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</si>
  <si>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</si>
  <si>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</si>
  <si>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</si>
  <si>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</si>
  <si>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</si>
  <si>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</si>
  <si>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</si>
  <si>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</si>
  <si>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</si>
  <si>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</si>
  <si>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</si>
  <si>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</si>
  <si>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</si>
  <si>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</si>
  <si>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</si>
  <si>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</si>
  <si>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</si>
  <si>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</si>
  <si>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</si>
  <si>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</si>
  <si>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</si>
  <si>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</si>
  <si>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</si>
  <si>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</si>
  <si>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</si>
  <si>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</si>
  <si>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</si>
  <si>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</si>
  <si>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</si>
  <si>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</si>
  <si>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</si>
  <si>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</si>
  <si>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</si>
  <si>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</si>
  <si>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</si>
  <si>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</si>
  <si>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</si>
  <si>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</si>
  <si>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</si>
  <si>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</si>
  <si>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</si>
  <si>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</si>
  <si>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</si>
  <si>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</si>
  <si>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</si>
  <si>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</si>
  <si>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</si>
  <si>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</si>
  <si>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</si>
  <si>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</si>
  <si>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</si>
  <si>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</si>
  <si>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</si>
  <si>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</si>
  <si>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</si>
  <si>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</si>
  <si>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</si>
  <si>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</si>
  <si>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</si>
  <si>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</si>
  <si>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</si>
  <si>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</si>
  <si>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</si>
  <si>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</si>
  <si>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</si>
  <si>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</si>
  <si>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</si>
  <si>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</si>
  <si>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</si>
  <si>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</si>
  <si>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</si>
  <si>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</si>
  <si>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</si>
  <si>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</si>
  <si>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</si>
  <si>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</si>
  <si>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</si>
  <si>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</si>
  <si>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</si>
  <si>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</si>
  <si>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</si>
  <si>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</si>
  <si>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</si>
  <si>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</si>
  <si>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</si>
  <si>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</si>
  <si>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</si>
  <si>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</si>
  <si>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</si>
  <si>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</si>
  <si>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</si>
  <si>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</si>
  <si>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</si>
  <si>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</si>
  <si>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</si>
  <si>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</si>
  <si>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</si>
  <si>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</si>
  <si>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</si>
  <si>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</si>
  <si>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</si>
  <si>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</si>
  <si>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</si>
  <si>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</si>
  <si>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</si>
  <si>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</si>
  <si>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</si>
  <si>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</si>
  <si>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</si>
  <si>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</si>
  <si>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</si>
  <si>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</si>
  <si>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</si>
  <si>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</si>
  <si>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</si>
  <si>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</si>
  <si>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</si>
  <si>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</si>
  <si>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</si>
  <si>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</si>
  <si>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</si>
  <si>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</si>
  <si>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</si>
  <si>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</si>
  <si>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</si>
  <si>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</si>
  <si>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</si>
  <si>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</si>
  <si>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</si>
  <si>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</si>
  <si>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</si>
  <si>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</si>
  <si>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</si>
  <si>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</si>
  <si>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</si>
  <si>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</si>
  <si>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</si>
  <si>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</si>
  <si>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</si>
  <si>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</si>
  <si>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</si>
  <si>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</si>
  <si>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</si>
  <si>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</si>
  <si>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</si>
  <si>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</si>
  <si>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</si>
  <si>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</si>
  <si>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</si>
  <si>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</si>
  <si>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</si>
  <si>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</si>
  <si>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</si>
  <si>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</si>
  <si>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</si>
  <si>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</si>
  <si>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</si>
  <si>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</si>
  <si>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</si>
  <si>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</si>
  <si>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</si>
  <si>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</si>
  <si>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</si>
  <si>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</si>
  <si>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</si>
  <si>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</si>
  <si>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</si>
  <si>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</si>
  <si>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</si>
  <si>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</si>
  <si>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</si>
  <si>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</si>
  <si>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</si>
  <si>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</si>
  <si>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</si>
  <si>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</si>
  <si>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</si>
  <si>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</si>
  <si>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</si>
  <si>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</si>
  <si>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</si>
  <si>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</si>
  <si>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</si>
  <si>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</si>
  <si>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</si>
  <si>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</si>
  <si>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</si>
  <si>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</si>
  <si>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</si>
  <si>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</si>
  <si>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</si>
  <si>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</si>
  <si>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</si>
  <si>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</si>
  <si>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</si>
  <si>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</si>
  <si>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</si>
  <si>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</si>
  <si>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</si>
  <si>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</si>
  <si>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</si>
  <si>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</si>
  <si>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</si>
  <si>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</si>
  <si>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</si>
  <si>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</si>
  <si>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</si>
  <si>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</si>
  <si>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</si>
  <si>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</si>
  <si>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</si>
  <si>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</si>
  <si>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</si>
  <si>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</si>
  <si>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</si>
  <si>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</si>
  <si>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</si>
  <si>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</si>
  <si>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</si>
  <si>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</si>
  <si>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</si>
  <si>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</si>
  <si>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</si>
  <si>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</si>
  <si>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</si>
  <si>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</si>
  <si>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</si>
  <si>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</si>
  <si>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</si>
  <si>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</si>
  <si>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</si>
  <si>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</si>
  <si>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</si>
  <si>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</si>
  <si>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</si>
  <si>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</si>
  <si>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</si>
  <si>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</si>
  <si>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</si>
  <si>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</si>
  <si>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</si>
  <si>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</si>
  <si>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</si>
  <si>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</si>
  <si>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</si>
  <si>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</si>
  <si>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</si>
  <si>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</si>
  <si>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</si>
  <si>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</si>
  <si>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</si>
  <si>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</si>
  <si>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</si>
  <si>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</si>
  <si>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</si>
  <si>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</si>
  <si>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</si>
  <si>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</si>
  <si>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</si>
  <si>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</si>
  <si>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</si>
  <si>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</si>
  <si>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</si>
  <si>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</si>
  <si>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</si>
  <si>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</si>
  <si>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</si>
  <si>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</si>
  <si>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</si>
  <si>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</si>
  <si>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</si>
  <si>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</si>
  <si>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</si>
  <si>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</si>
  <si>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</si>
  <si>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</si>
  <si>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</si>
  <si>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</si>
  <si>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</si>
  <si>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</si>
  <si>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</si>
  <si>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</si>
  <si>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</si>
  <si>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</si>
  <si>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</si>
  <si>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</si>
  <si>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</si>
  <si>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</si>
  <si>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</si>
  <si>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</si>
  <si>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</si>
  <si>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</si>
  <si>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</si>
  <si>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</si>
  <si>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</si>
  <si>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</si>
  <si>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</si>
  <si>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</si>
  <si>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</si>
  <si>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</si>
  <si>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</si>
  <si>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</si>
  <si>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</si>
  <si>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</si>
  <si>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</si>
  <si>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</si>
  <si>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</si>
  <si>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</si>
  <si>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</si>
  <si>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</si>
  <si>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</si>
  <si>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</si>
  <si>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</si>
  <si>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</si>
  <si>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</si>
  <si>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</si>
  <si>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</si>
  <si>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</si>
  <si>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</si>
  <si>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</si>
  <si>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</si>
  <si>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</si>
  <si>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</si>
  <si>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</si>
  <si>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</si>
  <si>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</si>
  <si>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</si>
  <si>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</si>
  <si>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</si>
  <si>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</si>
  <si>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</si>
  <si>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</si>
  <si>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</si>
  <si>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</si>
  <si>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</si>
  <si>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</si>
  <si>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</si>
  <si>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</si>
  <si>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</si>
  <si>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</si>
  <si>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</si>
  <si>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</si>
  <si>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</si>
  <si>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</si>
  <si>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</si>
  <si>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</si>
  <si>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</si>
  <si>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</si>
  <si>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</si>
  <si>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</si>
  <si>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</si>
  <si>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</si>
  <si>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</si>
  <si>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</si>
  <si>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</si>
  <si>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</si>
  <si>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</si>
  <si>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</si>
  <si>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</si>
  <si>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</si>
  <si>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</si>
  <si>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</si>
  <si>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</si>
  <si>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</si>
  <si>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</si>
  <si>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</si>
  <si>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</si>
  <si>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</si>
  <si>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</si>
  <si>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</si>
  <si>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</si>
  <si>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</si>
  <si>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</si>
  <si>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</si>
  <si>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</si>
  <si>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</si>
  <si>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</si>
  <si>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</si>
  <si>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</si>
  <si>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</si>
  <si>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</si>
  <si>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</si>
  <si>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</si>
  <si>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</si>
  <si>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</si>
  <si>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</si>
  <si>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</si>
  <si>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</si>
  <si>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</si>
  <si>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</si>
  <si>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</si>
  <si>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</si>
  <si>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</si>
  <si>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</si>
  <si>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</si>
  <si>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</si>
  <si>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</si>
  <si>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</si>
  <si>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</si>
  <si>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</si>
  <si>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</si>
  <si>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</si>
  <si>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</si>
  <si>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</si>
  <si>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</si>
  <si>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</si>
  <si>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</si>
  <si>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</si>
  <si>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</si>
  <si>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</si>
  <si>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</si>
  <si>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</si>
  <si>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</si>
  <si>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</si>
  <si>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</si>
  <si>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</si>
  <si>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</si>
  <si>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</si>
  <si>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</si>
  <si>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</si>
  <si>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</si>
  <si>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</si>
  <si>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</si>
  <si>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</si>
  <si>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</si>
  <si>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</si>
  <si>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</si>
  <si>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</si>
  <si>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</si>
  <si>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</si>
  <si>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</si>
  <si>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</si>
  <si>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</si>
  <si>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</si>
  <si>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</si>
  <si>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</si>
  <si>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</si>
  <si>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</si>
  <si>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</si>
  <si>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</si>
  <si>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</si>
  <si>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</si>
  <si>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</si>
  <si>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</si>
  <si>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</si>
  <si>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</si>
  <si>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</si>
  <si>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</si>
  <si>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</si>
  <si>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</si>
  <si>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</si>
  <si>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</si>
  <si>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</si>
  <si>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</si>
  <si>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</si>
  <si>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</si>
  <si>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</si>
  <si>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</si>
  <si>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</si>
  <si>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</si>
  <si>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</si>
  <si>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</si>
  <si>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</si>
  <si>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</si>
  <si>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</si>
  <si>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</si>
  <si>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</si>
  <si>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</si>
  <si>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</si>
  <si>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</si>
  <si>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</si>
  <si>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</si>
  <si>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</si>
  <si>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</si>
  <si>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</si>
  <si>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</si>
  <si>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</si>
  <si>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</si>
  <si>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</si>
  <si>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</si>
  <si>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</si>
  <si>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</si>
  <si>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</si>
  <si>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</si>
  <si>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</si>
  <si>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</si>
  <si>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</si>
  <si>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</si>
  <si>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</si>
  <si>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</si>
  <si>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</si>
  <si>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</si>
  <si>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</si>
  <si>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</si>
  <si>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</si>
  <si>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</si>
  <si>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</si>
  <si>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</si>
  <si>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</si>
  <si>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</si>
  <si>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</si>
  <si>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</si>
  <si>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</si>
  <si>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</si>
  <si>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</si>
  <si>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</si>
  <si>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</si>
  <si>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</si>
  <si>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</si>
  <si>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</si>
  <si>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</si>
  <si>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</si>
  <si>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</si>
  <si>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</si>
  <si>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</si>
  <si>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</si>
  <si>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</si>
  <si>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</si>
  <si>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</si>
  <si>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</si>
  <si>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</si>
  <si>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</si>
  <si>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</si>
  <si>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</si>
  <si>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</si>
  <si>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</si>
  <si>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</si>
  <si>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</si>
  <si>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</si>
  <si>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</si>
  <si>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</si>
  <si>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</si>
  <si>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</si>
  <si>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</si>
  <si>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</si>
  <si>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</si>
  <si>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</si>
  <si>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</si>
  <si>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</si>
  <si>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</si>
  <si>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</si>
  <si>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</si>
  <si>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</si>
  <si>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</si>
  <si>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</si>
  <si>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</si>
  <si>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</si>
  <si>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</si>
  <si>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</si>
  <si>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</si>
  <si>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</si>
  <si>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</si>
  <si>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</si>
  <si>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</si>
  <si>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</si>
  <si>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</si>
  <si>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</si>
  <si>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</si>
  <si>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</si>
  <si>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</si>
  <si>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</si>
  <si>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</si>
  <si>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</si>
  <si>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</si>
  <si>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</si>
  <si>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</si>
  <si>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</si>
  <si>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</si>
  <si>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</si>
  <si>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</si>
  <si>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</si>
  <si>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</si>
  <si>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</si>
  <si>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</si>
  <si>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</si>
  <si>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</si>
  <si>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</si>
  <si>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</si>
  <si>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</si>
  <si>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</si>
  <si>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</si>
  <si>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</si>
  <si>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</si>
  <si>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</si>
  <si>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</si>
  <si>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</si>
  <si>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</si>
  <si>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</si>
  <si>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</si>
  <si>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</si>
  <si>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</si>
  <si>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</si>
  <si>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</si>
  <si>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</si>
  <si>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</si>
  <si>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</si>
  <si>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</si>
  <si>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</si>
  <si>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</si>
  <si>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</si>
  <si>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</si>
  <si>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</si>
  <si>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</si>
  <si>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</si>
  <si>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</si>
  <si>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</si>
  <si>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</si>
  <si>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</si>
  <si>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</si>
  <si>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</si>
  <si>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</si>
  <si>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</si>
  <si>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</si>
  <si>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</si>
  <si>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</si>
  <si>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</si>
  <si>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</si>
  <si>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</si>
  <si>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</si>
  <si>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</si>
  <si>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</si>
  <si>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</si>
  <si>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</si>
  <si>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</si>
  <si>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</si>
  <si>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</si>
  <si>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</si>
  <si>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</si>
  <si>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</si>
  <si>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</si>
  <si>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</si>
  <si>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</si>
  <si>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</si>
  <si>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</si>
  <si>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</si>
  <si>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</si>
  <si>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</si>
  <si>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</si>
  <si>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</si>
  <si>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</si>
  <si>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</si>
  <si>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</si>
  <si>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</si>
  <si>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</si>
  <si>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</si>
  <si>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</si>
  <si>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</si>
  <si>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</si>
  <si>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</si>
  <si>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</si>
  <si>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</si>
  <si>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</si>
  <si>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</si>
  <si>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</si>
  <si>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</si>
  <si>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</si>
  <si>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</si>
  <si>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</si>
  <si>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</si>
  <si>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</si>
  <si>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</si>
  <si>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</si>
  <si>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</si>
  <si>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</si>
  <si>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</si>
  <si>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</si>
  <si>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</si>
  <si>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</si>
  <si>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</si>
  <si>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</si>
  <si>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</si>
  <si>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</si>
  <si>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</si>
  <si>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</si>
  <si>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</si>
  <si>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</si>
  <si>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</si>
  <si>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</si>
  <si>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</si>
  <si>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</si>
  <si>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</si>
  <si>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</si>
  <si>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</si>
  <si>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</si>
  <si>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</si>
  <si>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</si>
  <si>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</si>
  <si>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</si>
  <si>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</si>
  <si>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</si>
  <si>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</si>
  <si>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</si>
  <si>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</si>
  <si>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</si>
  <si>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</si>
  <si>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</si>
  <si>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</si>
  <si>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</si>
  <si>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</si>
  <si>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</si>
  <si>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</si>
  <si>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</si>
  <si>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</si>
  <si>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</si>
  <si>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</si>
  <si>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</si>
  <si>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</si>
  <si>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</si>
  <si>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</si>
  <si>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</si>
  <si>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</si>
  <si>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</si>
  <si>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</si>
  <si>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</si>
  <si>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</si>
  <si>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</si>
  <si>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</si>
  <si>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</si>
  <si>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</si>
  <si>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</si>
  <si>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</si>
  <si>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</si>
  <si>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</si>
  <si>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</si>
  <si>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</si>
  <si>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</si>
  <si>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</si>
  <si>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</si>
  <si>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</si>
  <si>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</si>
  <si>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</si>
  <si>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</si>
  <si>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</si>
  <si>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</si>
  <si>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</si>
  <si>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</si>
  <si>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</si>
  <si>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</si>
  <si>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</si>
  <si>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</si>
  <si>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</si>
  <si>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</si>
  <si>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</si>
  <si>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</si>
  <si>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</si>
  <si>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</si>
  <si>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</si>
  <si>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</si>
  <si>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</si>
  <si>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</si>
  <si>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</si>
  <si>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</si>
  <si>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</si>
  <si>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</si>
  <si>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</si>
  <si>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</si>
  <si>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</si>
  <si>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</si>
  <si>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</si>
  <si>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</si>
  <si>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</si>
  <si>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</si>
  <si>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</si>
  <si>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</si>
  <si>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</si>
  <si>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</si>
  <si>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</si>
  <si>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</si>
  <si>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</si>
  <si>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</si>
  <si>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</si>
  <si>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</si>
  <si>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</si>
  <si>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</si>
  <si>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</si>
  <si>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</si>
  <si>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</si>
  <si>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</si>
  <si>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</si>
  <si>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</si>
  <si>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</si>
  <si>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</si>
  <si>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</si>
  <si>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</si>
  <si>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</si>
  <si>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</si>
  <si>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</si>
  <si>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</si>
  <si>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</si>
  <si>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</si>
  <si>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</si>
  <si>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</si>
  <si>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</si>
  <si>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</si>
  <si>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</si>
  <si>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</si>
  <si>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</si>
  <si>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</si>
  <si>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</si>
  <si>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</si>
  <si>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</si>
  <si>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</si>
  <si>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</si>
  <si>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</si>
  <si>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</si>
  <si>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</si>
  <si>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</si>
  <si>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</si>
  <si>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</si>
  <si>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</si>
  <si>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</si>
  <si>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</si>
  <si>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</si>
  <si>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</si>
  <si>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</si>
  <si>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</si>
  <si>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</si>
  <si>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</si>
  <si>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</si>
  <si>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</si>
  <si>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</si>
  <si>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</si>
  <si>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</si>
  <si>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</si>
  <si>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</si>
  <si>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</si>
  <si>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</si>
  <si>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</si>
  <si>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</si>
  <si>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</si>
  <si>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</si>
  <si>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</si>
  <si>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</si>
  <si>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</si>
  <si>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</si>
  <si>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</si>
  <si>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</si>
  <si>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</si>
  <si>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</si>
  <si>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</si>
  <si>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</si>
  <si>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</si>
  <si>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</si>
  <si>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</si>
  <si>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</si>
  <si>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</si>
  <si>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</si>
  <si>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</si>
  <si>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</si>
  <si>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</si>
  <si>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</si>
  <si>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</si>
  <si>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</si>
  <si>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</si>
  <si>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</si>
  <si>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</si>
  <si>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</si>
  <si>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</si>
  <si>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</si>
  <si>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</si>
  <si>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</si>
  <si>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</si>
  <si>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</si>
  <si>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</si>
  <si>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</si>
  <si>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</si>
  <si>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</si>
  <si>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</si>
  <si>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</si>
  <si>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</si>
  <si>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</si>
  <si>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</si>
  <si>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</si>
  <si>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</si>
  <si>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</si>
  <si>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</si>
  <si>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</si>
  <si>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</si>
  <si>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</si>
  <si>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</si>
  <si>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</si>
  <si>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</si>
  <si>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</si>
  <si>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</si>
  <si>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</si>
  <si>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</si>
  <si>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</si>
  <si>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</si>
  <si>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</si>
  <si>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</si>
  <si>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</si>
  <si>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</si>
  <si>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</si>
  <si>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</si>
  <si>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</si>
  <si>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</si>
  <si>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</si>
  <si>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</si>
  <si>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</si>
  <si>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</si>
  <si>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</si>
  <si>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</si>
  <si>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</si>
  <si>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</si>
  <si>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</si>
  <si>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</si>
  <si>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</si>
  <si>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</si>
  <si>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</si>
  <si>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</si>
  <si>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</si>
  <si>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</si>
  <si>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</si>
  <si>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</si>
  <si>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</si>
  <si>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</si>
  <si>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</si>
  <si>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</si>
  <si>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</si>
  <si>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</si>
  <si>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</si>
  <si>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</si>
  <si>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</si>
  <si>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</si>
  <si>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</si>
  <si>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</si>
  <si>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</si>
  <si>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</si>
  <si>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</si>
  <si>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</si>
  <si>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</si>
  <si>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</si>
  <si>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</si>
  <si>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</si>
  <si>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</si>
  <si>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</si>
  <si>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</si>
  <si>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</si>
  <si>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</si>
  <si>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</si>
  <si>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</si>
  <si>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</si>
  <si>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</si>
  <si>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</si>
  <si>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</si>
  <si>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</si>
  <si>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</si>
  <si>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</si>
  <si>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</si>
  <si>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</si>
  <si>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</si>
  <si>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</si>
  <si>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</si>
  <si>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</si>
  <si>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</si>
  <si>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</si>
  <si>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</si>
  <si>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</si>
  <si>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</si>
  <si>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</si>
  <si>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</si>
  <si>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</si>
  <si>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</si>
  <si>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</si>
  <si>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</si>
  <si>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</si>
  <si>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</si>
  <si>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</si>
  <si>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</si>
  <si>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</si>
  <si>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</si>
  <si>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</si>
  <si>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</si>
  <si>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</si>
  <si>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</si>
  <si>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</si>
  <si>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</si>
  <si>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</si>
  <si>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</si>
  <si>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</si>
  <si>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</si>
  <si>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</si>
  <si>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</si>
  <si>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</si>
  <si>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</si>
  <si>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</si>
  <si>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</si>
  <si>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</si>
  <si>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</si>
  <si>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</si>
  <si>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</si>
  <si>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</si>
  <si>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</si>
  <si>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</si>
  <si>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</si>
  <si>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</si>
  <si>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</si>
  <si>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</si>
  <si>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</si>
  <si>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</si>
  <si>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</si>
  <si>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</si>
  <si>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</si>
  <si>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</si>
  <si>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</si>
  <si>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</si>
  <si>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</si>
  <si>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</si>
  <si>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</si>
  <si>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</si>
  <si>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</si>
  <si>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</si>
  <si>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</si>
  <si>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</si>
  <si>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</si>
  <si>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</si>
  <si>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</si>
  <si>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</si>
  <si>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</si>
  <si>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</si>
  <si>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</si>
  <si>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</si>
  <si>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</si>
  <si>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</si>
  <si>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</si>
  <si>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</si>
  <si>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</si>
  <si>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</si>
  <si>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</si>
  <si>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</si>
  <si>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</si>
  <si>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</si>
  <si>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</si>
  <si>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</si>
  <si>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</si>
  <si>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</si>
  <si>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</si>
  <si>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</si>
  <si>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</si>
  <si>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</si>
  <si>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</si>
  <si>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</si>
  <si>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</si>
  <si>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</si>
  <si>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</si>
  <si>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</si>
  <si>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</si>
  <si>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</si>
  <si>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</si>
  <si>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</si>
  <si>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</si>
  <si>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</si>
  <si>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</si>
  <si>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</si>
  <si>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</si>
  <si>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</si>
  <si>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</si>
  <si>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</si>
  <si>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</si>
  <si>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</si>
  <si>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</si>
  <si>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</si>
  <si>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</si>
  <si>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</si>
  <si>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</si>
  <si>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</si>
  <si>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</si>
  <si>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</si>
  <si>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</si>
  <si>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</si>
  <si>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</si>
  <si>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</si>
  <si>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</si>
  <si>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</si>
  <si>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</si>
  <si>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</si>
  <si>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</si>
  <si>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</si>
  <si>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</si>
  <si>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</si>
  <si>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</si>
  <si>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</si>
  <si>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</si>
  <si>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</si>
  <si>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</si>
  <si>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</si>
  <si>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</si>
  <si>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</si>
  <si>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</si>
  <si>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</si>
  <si>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</si>
  <si>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</si>
  <si>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</si>
  <si>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</si>
  <si>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</si>
  <si>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</si>
  <si>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</si>
  <si>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</si>
  <si>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</si>
  <si>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</si>
  <si>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</si>
  <si>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</si>
  <si>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</si>
  <si>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</si>
  <si>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</si>
  <si>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</si>
  <si>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</si>
  <si>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</si>
  <si>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</si>
  <si>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</si>
  <si>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</si>
  <si>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</si>
  <si>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</si>
  <si>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</si>
  <si>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</si>
  <si>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</si>
  <si>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</si>
  <si>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</si>
  <si>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</si>
  <si>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</si>
  <si>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</si>
  <si>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</si>
  <si>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</si>
  <si>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</si>
  <si>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</si>
  <si>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</si>
  <si>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</si>
  <si>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</si>
  <si>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</si>
  <si>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</si>
  <si>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</si>
  <si>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</si>
  <si>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</si>
  <si>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</si>
  <si>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</si>
  <si>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</si>
  <si>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</si>
  <si>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</si>
  <si>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</si>
  <si>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</si>
  <si>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</si>
  <si>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</si>
  <si>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</si>
  <si>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</si>
  <si>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</si>
  <si>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</si>
  <si>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</si>
  <si>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</si>
  <si>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</si>
  <si>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</si>
  <si>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</si>
  <si>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</si>
  <si>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</si>
  <si>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</si>
  <si>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</si>
  <si>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</si>
  <si>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</si>
  <si>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</si>
  <si>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</si>
  <si>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</si>
  <si>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</si>
  <si>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</si>
  <si>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</si>
  <si>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</si>
  <si>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</si>
  <si>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</si>
  <si>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</si>
  <si>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</si>
  <si>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</si>
  <si>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</si>
  <si>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</si>
  <si>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</si>
  <si>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</si>
  <si>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</si>
  <si>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</si>
  <si>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</si>
  <si>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</si>
  <si>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</si>
  <si>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</si>
  <si>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</si>
  <si>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</si>
  <si>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</si>
  <si>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</si>
  <si>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</si>
  <si>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</si>
  <si>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</si>
  <si>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</si>
  <si>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</si>
  <si>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</si>
  <si>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</si>
  <si>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</si>
  <si>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</si>
  <si>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</si>
  <si>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</si>
  <si>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</si>
  <si>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</si>
  <si>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</si>
  <si>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</si>
  <si>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</si>
  <si>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</si>
  <si>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</si>
  <si>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</si>
  <si>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</si>
  <si>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</si>
  <si>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</si>
  <si>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</si>
  <si>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</si>
  <si>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</si>
  <si>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</si>
  <si>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</si>
  <si>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</si>
  <si>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</si>
  <si>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</si>
  <si>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</si>
  <si>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</si>
  <si>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</si>
  <si>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</si>
  <si>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</si>
  <si>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</si>
  <si>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</si>
  <si>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</si>
  <si>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</si>
  <si>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</si>
  <si>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</si>
  <si>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</si>
  <si>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</si>
  <si>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</si>
  <si>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</si>
  <si>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</si>
  <si>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</si>
  <si>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</si>
  <si>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</si>
  <si>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</si>
  <si>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</si>
  <si>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</si>
  <si>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</si>
  <si>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</si>
  <si>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</si>
  <si>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</si>
  <si>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</si>
  <si>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</si>
  <si>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</si>
  <si>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</si>
  <si>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</si>
  <si>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</si>
  <si>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</si>
  <si>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</si>
  <si>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</si>
  <si>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</si>
  <si>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</si>
  <si>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</si>
  <si>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</si>
  <si>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</si>
  <si>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</si>
  <si>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</si>
  <si>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</si>
  <si>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</si>
  <si>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</si>
  <si>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</si>
  <si>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</si>
  <si>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</si>
  <si>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</si>
  <si>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</si>
  <si>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</si>
  <si>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</si>
  <si>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</si>
  <si>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</si>
  <si>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</si>
  <si>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</si>
  <si>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</si>
  <si>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</si>
  <si>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</si>
  <si>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</si>
  <si>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</si>
  <si>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</si>
  <si>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</si>
  <si>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</si>
  <si>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</si>
  <si>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</si>
  <si>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</si>
  <si>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</si>
  <si>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</si>
  <si>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</si>
  <si>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</si>
  <si>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</si>
  <si>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</si>
  <si>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</si>
  <si>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</si>
  <si>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</si>
  <si>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</si>
  <si>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</si>
  <si>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</si>
  <si>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</si>
  <si>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</si>
  <si>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</si>
  <si>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</si>
  <si>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</si>
  <si>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</si>
  <si>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</si>
  <si>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</si>
  <si>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</si>
  <si>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</si>
  <si>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</si>
  <si>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</si>
  <si>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</si>
  <si>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</si>
  <si>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</si>
  <si>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</si>
  <si>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</si>
  <si>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</si>
  <si>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</si>
  <si>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</si>
  <si>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</si>
  <si>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</si>
  <si>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</si>
  <si>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</si>
  <si>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</si>
  <si>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</si>
  <si>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</si>
  <si>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</si>
  <si>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</si>
  <si>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</si>
  <si>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</si>
  <si>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</si>
  <si>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</si>
  <si>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</si>
  <si>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</si>
  <si>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</si>
  <si>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</si>
  <si>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</si>
  <si>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</si>
  <si>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</si>
  <si>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</si>
  <si>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</si>
  <si>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</si>
  <si>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</si>
  <si>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</si>
  <si>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</si>
  <si>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</si>
  <si>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</si>
  <si>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</si>
  <si>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</si>
  <si>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</si>
  <si>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</si>
  <si>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</si>
  <si>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</si>
  <si>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</si>
  <si>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</si>
  <si>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</si>
  <si>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</si>
  <si>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</si>
  <si>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</si>
  <si>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</si>
  <si>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</si>
  <si>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</si>
  <si>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</si>
  <si>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</si>
  <si>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</si>
  <si>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</si>
  <si>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</si>
  <si>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</si>
  <si>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</si>
  <si>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</si>
  <si>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</si>
  <si>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</si>
  <si>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</si>
  <si>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</si>
  <si>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</si>
  <si>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</si>
  <si>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</si>
  <si>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</si>
  <si>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</si>
  <si>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</si>
  <si>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</si>
  <si>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</si>
  <si>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</si>
  <si>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</si>
  <si>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</si>
  <si>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</si>
  <si>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</si>
  <si>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</si>
  <si>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</si>
  <si>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</si>
  <si>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</si>
  <si>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</si>
  <si>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</si>
  <si>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</si>
  <si>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</si>
  <si>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</si>
  <si>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</si>
  <si>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</si>
  <si>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</si>
  <si>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</si>
  <si>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</si>
  <si>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</si>
  <si>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</si>
  <si>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</si>
  <si>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</si>
  <si>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</si>
  <si>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</si>
  <si>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</si>
  <si>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</si>
  <si>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</si>
  <si>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</si>
  <si>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</si>
  <si>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</si>
  <si>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</si>
  <si>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</si>
  <si>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</si>
  <si>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</si>
  <si>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</si>
  <si>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</si>
  <si>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</si>
  <si>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</si>
  <si>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</si>
  <si>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</si>
  <si>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</si>
  <si>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</si>
  <si>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</si>
  <si>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</si>
  <si>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</si>
  <si>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</si>
  <si>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</si>
  <si>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</si>
  <si>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</si>
  <si>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</si>
  <si>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</si>
  <si>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</si>
  <si>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</si>
  <si>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</si>
  <si>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</si>
  <si>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</si>
  <si>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</si>
  <si>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</si>
  <si>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</si>
  <si>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</si>
  <si>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</si>
  <si>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</si>
  <si>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</si>
  <si>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</si>
  <si>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</si>
  <si>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</si>
  <si>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</si>
  <si>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</si>
  <si>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</si>
  <si>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</si>
  <si>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</si>
  <si>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</si>
  <si>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</si>
  <si>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</si>
  <si>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</si>
  <si>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</si>
  <si>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</si>
  <si>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</si>
  <si>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</si>
  <si>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</si>
  <si>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</si>
  <si>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</si>
  <si>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</si>
  <si>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</si>
  <si>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</si>
  <si>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</si>
  <si>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</si>
  <si>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</si>
  <si>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</si>
  <si>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</si>
  <si>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</si>
  <si>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</si>
  <si>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</si>
  <si>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</si>
  <si>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</si>
  <si>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</si>
  <si>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</si>
  <si>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</si>
  <si>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</si>
  <si>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</si>
  <si>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</si>
  <si>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</si>
  <si>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</si>
  <si>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</si>
  <si>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</si>
  <si>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</si>
  <si>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</si>
  <si>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</si>
  <si>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</si>
  <si>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</si>
  <si>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</si>
  <si>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</si>
  <si>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</si>
  <si>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</si>
  <si>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</si>
  <si>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</si>
  <si>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</si>
  <si>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</si>
  <si>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</si>
  <si>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</si>
  <si>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</si>
  <si>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</si>
  <si>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</si>
  <si>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</si>
  <si>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</si>
  <si>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</si>
  <si>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</si>
  <si>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</si>
  <si>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</si>
  <si>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</si>
  <si>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</si>
  <si>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</si>
  <si>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</si>
  <si>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</si>
  <si>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</si>
  <si>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</si>
  <si>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</si>
  <si>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</si>
  <si>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</si>
  <si>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</si>
  <si>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</si>
  <si>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</si>
  <si>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</si>
  <si>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</si>
  <si>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</si>
  <si>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</si>
  <si>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</si>
  <si>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</si>
  <si>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</si>
  <si>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</si>
  <si>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</si>
  <si>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</si>
  <si>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</si>
  <si>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</si>
  <si>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</si>
  <si>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</si>
  <si>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</si>
  <si>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</si>
  <si>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</si>
  <si>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</si>
  <si>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</si>
  <si>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</si>
  <si>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</si>
  <si>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</si>
  <si>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</si>
  <si>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</si>
  <si>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</si>
  <si>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</si>
  <si>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</si>
  <si>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</si>
  <si>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</si>
  <si>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</si>
  <si>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</si>
  <si>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</si>
  <si>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</si>
  <si>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</si>
  <si>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</si>
  <si>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</si>
  <si>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</si>
  <si>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</si>
  <si>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</si>
  <si>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</si>
  <si>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</si>
  <si>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</si>
  <si>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</si>
  <si>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</si>
  <si>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</si>
  <si>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</si>
  <si>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</si>
  <si>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</si>
  <si>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</si>
  <si>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</si>
  <si>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</si>
  <si>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</si>
  <si>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</si>
  <si>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</si>
  <si>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</si>
  <si>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</si>
  <si>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</si>
  <si>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</si>
  <si>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</si>
  <si>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</si>
  <si>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</si>
  <si>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</si>
  <si>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</si>
  <si>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</si>
  <si>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</si>
  <si>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</si>
  <si>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</si>
  <si>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</si>
  <si>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</si>
  <si>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</si>
  <si>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</si>
  <si>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</si>
  <si>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</si>
  <si>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</si>
  <si>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</si>
  <si>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</si>
  <si>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</si>
  <si>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</si>
  <si>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</si>
  <si>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</si>
  <si>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</si>
  <si>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</si>
  <si>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</si>
  <si>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</si>
  <si>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</si>
  <si>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</si>
  <si>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</si>
  <si>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</si>
  <si>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</si>
  <si>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</si>
  <si>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</si>
  <si>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</si>
  <si>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</si>
  <si>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</si>
  <si>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</si>
  <si>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</si>
  <si>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</si>
  <si>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</si>
  <si>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</si>
  <si>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</si>
  <si>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</si>
  <si>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</si>
  <si>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</si>
  <si>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</si>
  <si>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</si>
  <si>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</si>
  <si>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</si>
  <si>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</si>
  <si>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</si>
  <si>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</si>
  <si>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</si>
  <si>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</si>
  <si>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</si>
  <si>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</si>
  <si>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</si>
  <si>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</si>
  <si>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</si>
  <si>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</si>
  <si>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</si>
  <si>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</si>
  <si>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</si>
  <si>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</si>
  <si>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</si>
  <si>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</si>
  <si>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</si>
  <si>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</si>
  <si>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</si>
  <si>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</si>
  <si>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</si>
  <si>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</si>
  <si>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</si>
  <si>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</si>
  <si>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</si>
  <si>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</si>
  <si>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</si>
  <si>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</si>
  <si>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</si>
  <si>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</si>
  <si>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</si>
  <si>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</si>
  <si>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</si>
  <si>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</si>
  <si>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</si>
  <si>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</si>
  <si>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</si>
  <si>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</si>
  <si>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</si>
  <si>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</si>
  <si>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</si>
  <si>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</si>
  <si>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</si>
  <si>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</si>
  <si>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</si>
  <si>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</si>
  <si>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</si>
  <si>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</si>
  <si>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</si>
  <si>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</si>
  <si>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</si>
  <si>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</si>
  <si>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</si>
  <si>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</si>
  <si>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</si>
  <si>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</si>
  <si>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</si>
  <si>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</si>
  <si>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</si>
  <si>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</si>
  <si>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</si>
  <si>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</si>
  <si>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</si>
  <si>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</si>
  <si>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</si>
  <si>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</si>
  <si>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</si>
  <si>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</si>
  <si>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</si>
  <si>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</si>
  <si>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</si>
  <si>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</si>
  <si>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</si>
  <si>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</si>
  <si>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</si>
  <si>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</si>
  <si>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</si>
  <si>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</si>
  <si>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</si>
  <si>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</si>
  <si>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</si>
  <si>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</si>
  <si>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</si>
  <si>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</si>
  <si>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</si>
  <si>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</si>
  <si>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</si>
  <si>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</si>
  <si>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</si>
  <si>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</si>
  <si>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</si>
  <si>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</si>
  <si>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</si>
  <si>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</si>
  <si>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</si>
  <si>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</si>
  <si>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</si>
  <si>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</si>
  <si>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</si>
  <si>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</si>
  <si>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</si>
  <si>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</si>
  <si>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</si>
  <si>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</si>
  <si>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</si>
  <si>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</si>
  <si>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</si>
  <si>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</si>
  <si>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</si>
  <si>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</si>
  <si>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</si>
  <si>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</si>
  <si>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</si>
  <si>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</si>
  <si>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</si>
  <si>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</si>
  <si>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</si>
  <si>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</si>
  <si>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</si>
  <si>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</si>
  <si>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</si>
  <si>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</si>
  <si>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</si>
  <si>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</si>
  <si>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</si>
  <si>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</si>
  <si>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</si>
  <si>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</si>
  <si>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</si>
  <si>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</si>
  <si>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</si>
  <si>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</si>
  <si>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</si>
  <si>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</si>
  <si>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</si>
  <si>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</si>
  <si>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</si>
  <si>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</si>
  <si>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</si>
  <si>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</si>
  <si>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</si>
  <si>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</si>
  <si>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</si>
  <si>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</si>
  <si>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</si>
  <si>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</si>
  <si>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</si>
  <si>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</si>
  <si>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</si>
  <si>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</si>
  <si>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</si>
  <si>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</si>
  <si>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</si>
  <si>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</si>
  <si>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</si>
  <si>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</si>
  <si>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</si>
  <si>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</si>
  <si>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</si>
  <si>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</si>
  <si>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</si>
  <si>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</si>
  <si>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</si>
  <si>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</si>
  <si>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</si>
  <si>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</si>
  <si>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</si>
  <si>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</si>
  <si>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</si>
  <si>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</si>
  <si>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</si>
  <si>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</si>
  <si>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</si>
  <si>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</si>
  <si>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</si>
  <si>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</si>
  <si>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</si>
  <si>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</si>
  <si>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</si>
  <si>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</si>
  <si>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</si>
  <si>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</si>
  <si>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</si>
  <si>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</si>
  <si>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</si>
  <si>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</si>
  <si>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</si>
  <si>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</si>
  <si>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</si>
  <si>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</si>
  <si>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</si>
  <si>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</si>
  <si>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</si>
  <si>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</si>
  <si>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</si>
  <si>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</si>
  <si>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</si>
  <si>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</si>
  <si>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</si>
  <si>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</si>
  <si>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</si>
  <si>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</si>
  <si>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</si>
  <si>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</si>
  <si>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</si>
  <si>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</si>
  <si>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</si>
  <si>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</si>
  <si>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</si>
  <si>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</si>
  <si>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</si>
  <si>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</si>
  <si>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</si>
  <si>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</si>
  <si>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</si>
  <si>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</si>
  <si>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</si>
  <si>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</si>
  <si>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</si>
  <si>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</si>
  <si>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</si>
  <si>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</si>
  <si>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</si>
  <si>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</si>
  <si>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</si>
  <si>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</si>
  <si>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</si>
  <si>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</si>
  <si>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</si>
  <si>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</si>
  <si>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</si>
  <si>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</si>
  <si>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</si>
  <si>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</si>
  <si>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</si>
  <si>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</si>
  <si>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</si>
  <si>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</si>
  <si>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</si>
  <si>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</si>
  <si>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</si>
  <si>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</si>
  <si>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</si>
  <si>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</si>
  <si>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</si>
  <si>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</si>
  <si>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</si>
  <si>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</si>
  <si>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</si>
  <si>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</si>
  <si>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</si>
  <si>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</si>
  <si>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</si>
  <si>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</si>
  <si>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</si>
  <si>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</si>
  <si>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</si>
  <si>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</si>
  <si>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</si>
  <si>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</si>
  <si>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</si>
  <si>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</si>
  <si>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</si>
  <si>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</si>
  <si>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</si>
  <si>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</si>
  <si>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</si>
  <si>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</si>
  <si>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</si>
  <si>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</si>
  <si>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</si>
  <si>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</si>
  <si>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</si>
  <si>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</si>
  <si>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</si>
  <si>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</si>
  <si>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</si>
  <si>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</si>
  <si>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</si>
  <si>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</si>
  <si>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</si>
  <si>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</si>
  <si>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</si>
  <si>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</si>
  <si>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</si>
  <si>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</si>
  <si>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</si>
  <si>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</si>
  <si>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</si>
  <si>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</si>
  <si>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</si>
  <si>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</si>
  <si>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</si>
  <si>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</si>
  <si>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</si>
  <si>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</si>
  <si>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</si>
  <si>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</si>
  <si>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</si>
  <si>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</si>
  <si>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</si>
  <si>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</si>
  <si>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</si>
  <si>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</si>
  <si>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</si>
  <si>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</si>
  <si>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</si>
  <si>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</si>
  <si>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</si>
  <si>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</si>
  <si>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</si>
  <si>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</si>
  <si>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</si>
  <si>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</si>
  <si>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</si>
  <si>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</si>
  <si>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</si>
  <si>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</si>
  <si>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</si>
  <si>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</si>
  <si>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</si>
  <si>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</si>
  <si>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</si>
  <si>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</si>
  <si>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</si>
  <si>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</si>
  <si>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</si>
  <si>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</si>
  <si>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</si>
  <si>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</si>
  <si>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</si>
  <si>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</si>
  <si>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</si>
  <si>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</si>
  <si>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</si>
  <si>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</si>
  <si>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</si>
  <si>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</si>
  <si>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</si>
  <si>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</si>
  <si>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</si>
  <si>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</si>
  <si>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</si>
  <si>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</si>
  <si>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</si>
  <si>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</si>
  <si>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</si>
  <si>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</si>
  <si>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</si>
  <si>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</si>
  <si>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</si>
  <si>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</si>
  <si>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</si>
  <si>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</si>
  <si>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</si>
  <si>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</si>
  <si>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</si>
  <si>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</si>
  <si>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</si>
  <si>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</si>
  <si>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</si>
  <si>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</si>
  <si>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</si>
  <si>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</si>
  <si>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</si>
  <si>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</si>
  <si>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</si>
  <si>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</si>
  <si>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</si>
  <si>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</si>
  <si>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</si>
  <si>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</si>
  <si>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</si>
  <si>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</si>
  <si>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</si>
  <si>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</si>
  <si>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</si>
  <si>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</si>
  <si>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</si>
  <si>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</si>
  <si>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</si>
  <si>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</si>
  <si>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</si>
  <si>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</si>
  <si>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</si>
  <si>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</si>
  <si>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</si>
  <si>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</si>
  <si>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</si>
  <si>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</si>
  <si>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</si>
  <si>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</si>
  <si>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</si>
  <si>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</si>
  <si>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</si>
  <si>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</si>
  <si>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</si>
  <si>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</si>
  <si>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</si>
  <si>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</si>
  <si>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</si>
  <si>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</si>
  <si>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</si>
  <si>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</si>
  <si>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</si>
  <si>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</si>
  <si>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</si>
  <si>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</si>
  <si>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</si>
  <si>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</si>
  <si>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</si>
  <si>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</si>
  <si>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</si>
  <si>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</si>
  <si>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</si>
  <si>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</si>
  <si>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</si>
  <si>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</si>
  <si>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</si>
  <si>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</si>
  <si>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</si>
  <si>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</si>
  <si>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</si>
  <si>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</si>
  <si>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</si>
  <si>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</si>
  <si>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</si>
  <si>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</si>
  <si>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</si>
  <si>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</si>
  <si>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</si>
  <si>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</si>
  <si>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</si>
  <si>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</si>
  <si>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</si>
  <si>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</si>
  <si>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</si>
  <si>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</si>
  <si>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</si>
  <si>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</si>
  <si>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</si>
  <si>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</si>
  <si>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</si>
  <si>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</si>
  <si>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</si>
  <si>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</si>
  <si>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</si>
  <si>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</si>
  <si>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</si>
  <si>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</si>
  <si>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</si>
  <si>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</si>
  <si>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</si>
  <si>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</si>
  <si>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</si>
  <si>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</si>
  <si>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</si>
  <si>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</si>
  <si>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</si>
  <si>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</si>
  <si>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</si>
  <si>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</si>
  <si>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</si>
  <si>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</si>
  <si>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</si>
  <si>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</si>
  <si>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</si>
  <si>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</si>
  <si>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</si>
  <si>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</si>
  <si>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</si>
  <si>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</si>
  <si>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</si>
  <si>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</si>
  <si>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</si>
  <si>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</si>
  <si>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</si>
  <si>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</si>
  <si>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</si>
  <si>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</si>
  <si>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</si>
  <si>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</si>
  <si>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</si>
  <si>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</si>
  <si>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</si>
  <si>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</si>
  <si>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</si>
  <si>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</si>
  <si>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</si>
  <si>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</si>
  <si>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</si>
  <si>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</si>
  <si>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</si>
  <si>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</si>
  <si>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</si>
  <si>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</si>
  <si>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</si>
  <si>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</si>
  <si>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</si>
  <si>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</si>
  <si>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</si>
  <si>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</si>
  <si>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</si>
  <si>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</si>
  <si>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</si>
  <si>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</si>
  <si>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</si>
  <si>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</si>
  <si>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</si>
  <si>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</si>
  <si>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</si>
  <si>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</si>
  <si>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</si>
  <si>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</si>
  <si>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</si>
  <si>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</si>
  <si>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</si>
  <si>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</si>
  <si>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</si>
  <si>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</si>
  <si>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</si>
  <si>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</si>
  <si>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</si>
  <si>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</si>
  <si>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</si>
  <si>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</si>
  <si>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</si>
  <si>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</si>
  <si>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</si>
  <si>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</si>
  <si>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</si>
  <si>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</si>
  <si>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</si>
  <si>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</si>
  <si>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</si>
  <si>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</si>
  <si>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</si>
  <si>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</si>
  <si>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</si>
  <si>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</si>
  <si>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</si>
  <si>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</si>
  <si>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</si>
  <si>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</si>
  <si>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</si>
  <si>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</si>
  <si>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</si>
  <si>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</si>
  <si>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</si>
  <si>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</si>
  <si>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</si>
  <si>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</si>
  <si>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</si>
  <si>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</si>
  <si>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</si>
  <si>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</si>
  <si>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</si>
  <si>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</si>
  <si>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</si>
  <si>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</si>
  <si>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</si>
  <si>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</si>
  <si>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</si>
  <si>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</si>
  <si>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</si>
  <si>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</si>
  <si>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</si>
  <si>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</si>
  <si>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</si>
  <si>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</si>
  <si>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</si>
  <si>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</si>
  <si>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</si>
  <si>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</si>
  <si>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</si>
  <si>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</si>
  <si>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</si>
  <si>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</si>
  <si>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</si>
  <si>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</si>
  <si>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</si>
  <si>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</si>
  <si>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</si>
  <si>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</si>
  <si>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</si>
  <si>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</si>
  <si>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</si>
  <si>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</si>
  <si>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</si>
  <si>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</si>
  <si>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</si>
  <si>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</si>
  <si>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</si>
  <si>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</si>
  <si>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</si>
  <si>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</si>
  <si>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</si>
  <si>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</si>
  <si>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</si>
  <si>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</si>
  <si>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</si>
  <si>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</si>
  <si>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</si>
  <si>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</si>
  <si>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</si>
  <si>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</si>
  <si>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</si>
  <si>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</si>
  <si>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</si>
  <si>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</si>
  <si>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</si>
  <si>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</si>
  <si>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</si>
  <si>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</si>
  <si>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</si>
  <si>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</si>
  <si>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</si>
  <si>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</si>
  <si>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</si>
  <si>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</si>
  <si>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</si>
  <si>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</si>
  <si>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</si>
  <si>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</si>
  <si>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</si>
  <si>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</si>
  <si>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</si>
  <si>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</si>
  <si>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</si>
  <si>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</si>
  <si>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</si>
  <si>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</si>
  <si>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</si>
  <si>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</si>
  <si>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</si>
  <si>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</si>
  <si>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</si>
  <si>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</si>
  <si>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</si>
  <si>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</si>
  <si>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</si>
  <si>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</si>
  <si>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</si>
  <si>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</si>
  <si>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</si>
  <si>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</si>
  <si>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</si>
  <si>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</si>
  <si>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</si>
  <si>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</si>
  <si>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</si>
  <si>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</si>
  <si>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</si>
  <si>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</si>
  <si>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</si>
  <si>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</si>
  <si>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</si>
  <si>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</si>
  <si>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</si>
  <si>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</si>
  <si>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</si>
  <si>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</si>
  <si>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</si>
  <si>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</si>
  <si>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</si>
  <si>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</si>
  <si>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</si>
  <si>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</si>
  <si>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</si>
  <si>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</si>
  <si>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</si>
  <si>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</si>
  <si>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</si>
  <si>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</si>
  <si>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</si>
  <si>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</si>
  <si>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</si>
  <si>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</si>
  <si>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</si>
  <si>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</si>
  <si>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</si>
  <si>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</si>
  <si>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</si>
  <si>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</si>
  <si>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</si>
  <si>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</si>
  <si>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</si>
  <si>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</si>
  <si>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</si>
  <si>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</si>
  <si>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</si>
  <si>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</si>
  <si>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</si>
  <si>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</si>
  <si>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</si>
  <si>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</si>
  <si>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</si>
  <si>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</si>
  <si>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</si>
  <si>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</si>
  <si>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</si>
  <si>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</si>
  <si>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</si>
  <si>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</si>
  <si>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</si>
  <si>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</si>
  <si>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</si>
  <si>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</si>
  <si>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</si>
  <si>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</si>
  <si>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</si>
  <si>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</si>
  <si>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</si>
  <si>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</si>
  <si>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</si>
  <si>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</si>
  <si>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</si>
  <si>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</si>
  <si>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</si>
  <si>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</si>
  <si>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</si>
  <si>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</si>
  <si>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</si>
  <si>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</si>
  <si>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</si>
  <si>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</si>
  <si>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</si>
  <si>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</si>
  <si>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</si>
  <si>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</si>
  <si>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</si>
  <si>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</si>
  <si>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</si>
  <si>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</si>
  <si>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</si>
  <si>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</si>
  <si>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</si>
  <si>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</si>
  <si>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</si>
  <si>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</si>
  <si>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</si>
  <si>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</si>
  <si>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</si>
  <si>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</si>
  <si>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</si>
  <si>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</si>
  <si>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</si>
  <si>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</si>
  <si>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</si>
  <si>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</si>
  <si>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</si>
  <si>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</si>
  <si>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</si>
  <si>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</si>
  <si>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</si>
  <si>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</si>
  <si>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</si>
  <si>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</si>
  <si>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</si>
  <si>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</si>
  <si>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</si>
  <si>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</si>
  <si>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</si>
  <si>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</si>
  <si>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</si>
  <si>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</si>
  <si>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</si>
  <si>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</si>
  <si>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</si>
  <si>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</si>
  <si>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</si>
  <si>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</si>
  <si>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</si>
  <si>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</si>
  <si>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</si>
  <si>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</si>
  <si>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</si>
  <si>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</si>
  <si>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</si>
  <si>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</si>
  <si>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</si>
  <si>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</si>
  <si>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</si>
  <si>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</si>
  <si>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</si>
  <si>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</si>
  <si>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</si>
  <si>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</si>
  <si>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</si>
  <si>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</si>
  <si>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</si>
  <si>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</si>
  <si>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</si>
  <si>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</si>
  <si>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</si>
  <si>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</si>
  <si>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</si>
  <si>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</si>
  <si>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</si>
  <si>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</si>
  <si>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</si>
  <si>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</si>
  <si>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</si>
  <si>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</si>
  <si>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</si>
  <si>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</si>
  <si>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</si>
  <si>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</si>
  <si>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</si>
  <si>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</si>
  <si>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</si>
  <si>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</si>
  <si>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</si>
  <si>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</si>
  <si>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</si>
  <si>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</si>
  <si>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</si>
  <si>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</si>
  <si>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</si>
  <si>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</si>
  <si>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</si>
  <si>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</si>
  <si>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</si>
  <si>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</si>
  <si>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</si>
  <si>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</si>
  <si>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</si>
  <si>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</si>
  <si>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</si>
  <si>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</si>
  <si>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</si>
  <si>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</si>
  <si>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</si>
  <si>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</si>
  <si>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</si>
  <si>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</si>
  <si>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</si>
  <si>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</si>
  <si>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</si>
  <si>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</si>
  <si>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</si>
  <si>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</si>
  <si>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</si>
  <si>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</si>
  <si>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</si>
  <si>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</si>
  <si>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</si>
  <si>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</si>
  <si>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</si>
  <si>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</si>
  <si>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</si>
  <si>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</si>
  <si>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</si>
  <si>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</si>
  <si>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</si>
  <si>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</si>
  <si>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</si>
  <si>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</si>
  <si>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</si>
  <si>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</si>
  <si>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</si>
  <si>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</si>
  <si>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</si>
  <si>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</si>
  <si>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</si>
  <si>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</si>
  <si>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</si>
  <si>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</si>
  <si>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</si>
  <si>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</si>
  <si>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</si>
  <si>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</si>
  <si>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</si>
  <si>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</si>
  <si>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</si>
  <si>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</si>
  <si>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</si>
  <si>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</si>
  <si>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</si>
  <si>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</si>
  <si>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</si>
  <si>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</si>
  <si>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</si>
  <si>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</si>
  <si>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</si>
  <si>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</si>
  <si>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</si>
  <si>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</si>
  <si>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</si>
  <si>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</si>
  <si>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</si>
  <si>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</si>
  <si>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</si>
  <si>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</si>
  <si>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</si>
  <si>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</si>
  <si>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</si>
  <si>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</si>
  <si>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</si>
  <si>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</si>
  <si>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</si>
  <si>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</si>
  <si>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</si>
  <si>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</si>
  <si>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</si>
  <si>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</si>
  <si>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</si>
  <si>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</si>
  <si>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</si>
  <si>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</si>
  <si>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</si>
  <si>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</si>
  <si>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</si>
  <si>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</si>
  <si>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</si>
  <si>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</si>
  <si>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</si>
  <si>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</si>
  <si>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</si>
  <si>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</si>
  <si>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</si>
  <si>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</si>
  <si>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</si>
  <si>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</si>
  <si>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</si>
  <si>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</si>
  <si>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</si>
  <si>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</si>
  <si>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</si>
  <si>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</si>
  <si>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</si>
  <si>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</si>
  <si>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</si>
  <si>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</si>
  <si>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</si>
  <si>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</si>
  <si>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</si>
  <si>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</si>
  <si>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</si>
  <si>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</si>
  <si>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</si>
  <si>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</si>
  <si>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</si>
  <si>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</si>
  <si>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</si>
  <si>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</si>
  <si>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</si>
  <si>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</si>
  <si>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</si>
  <si>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</si>
  <si>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</si>
  <si>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</si>
  <si>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</si>
  <si>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</si>
  <si>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</si>
  <si>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</si>
  <si>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</si>
  <si>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</si>
  <si>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</si>
  <si>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</si>
  <si>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</si>
  <si>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</si>
  <si>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</si>
  <si>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</si>
  <si>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</si>
  <si>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</si>
  <si>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</si>
  <si>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</si>
  <si>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</si>
  <si>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</si>
  <si>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</si>
  <si>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</si>
  <si>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</si>
  <si>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</si>
  <si>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</si>
  <si>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</si>
  <si>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</si>
  <si>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</si>
  <si>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</si>
  <si>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</si>
  <si>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</si>
  <si>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</si>
  <si>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</si>
  <si>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</si>
  <si>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</si>
  <si>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</si>
  <si>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</si>
  <si>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</si>
  <si>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</si>
  <si>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</si>
  <si>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</si>
  <si>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</si>
  <si>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</si>
  <si>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</si>
  <si>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</si>
  <si>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</si>
  <si>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</si>
  <si>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</si>
  <si>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</si>
  <si>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</si>
  <si>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</si>
  <si>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</si>
  <si>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</si>
  <si>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</si>
  <si>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</si>
  <si>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</si>
  <si>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</si>
  <si>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</si>
  <si>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</si>
  <si>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</si>
  <si>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</si>
  <si>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</si>
  <si>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</si>
  <si>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</si>
  <si>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</si>
  <si>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</si>
  <si>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</si>
  <si>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</si>
  <si>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</si>
  <si>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</si>
  <si>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</si>
  <si>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</si>
  <si>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</si>
  <si>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</si>
  <si>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</si>
  <si>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</si>
  <si>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</si>
  <si>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</si>
  <si>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</si>
  <si>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</si>
  <si>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</si>
  <si>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</si>
  <si>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</si>
  <si>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</si>
  <si>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</si>
  <si>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</si>
  <si>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</si>
  <si>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</si>
  <si>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</si>
  <si>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</si>
  <si>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</si>
  <si>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</si>
  <si>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</si>
  <si>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</si>
  <si>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</si>
  <si>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</si>
  <si>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</si>
  <si>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</si>
  <si>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</si>
  <si>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</si>
  <si>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</si>
  <si>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</si>
  <si>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</si>
  <si>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</si>
  <si>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</si>
  <si>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</si>
  <si>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</si>
  <si>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</si>
  <si>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</si>
  <si>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</si>
  <si>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</si>
  <si>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</si>
  <si>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</si>
  <si>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</si>
  <si>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</si>
  <si>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</si>
  <si>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</si>
  <si>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</si>
  <si>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</si>
  <si>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</si>
  <si>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</si>
  <si>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</si>
  <si>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</si>
  <si>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</si>
  <si>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</si>
  <si>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</si>
  <si>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</si>
  <si>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</si>
  <si>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</si>
  <si>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</si>
  <si>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</si>
  <si>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</si>
  <si>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</si>
  <si>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</si>
  <si>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</si>
  <si>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</si>
  <si>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</si>
  <si>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</si>
  <si>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</si>
  <si>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</si>
  <si>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</si>
  <si>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</si>
  <si>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</si>
  <si>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</si>
  <si>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</si>
  <si>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</si>
  <si>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</si>
  <si>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</si>
  <si>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</si>
  <si>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</si>
  <si>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</si>
  <si>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</si>
  <si>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</si>
  <si>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</si>
  <si>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</si>
  <si>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</si>
  <si>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</si>
  <si>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</si>
  <si>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</si>
  <si>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</si>
  <si>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</si>
  <si>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</si>
  <si>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</si>
  <si>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</si>
  <si>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</si>
  <si>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</si>
  <si>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</si>
  <si>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</si>
  <si>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</si>
  <si>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</si>
  <si>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</si>
  <si>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</si>
  <si>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</si>
  <si>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</si>
  <si>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</si>
  <si>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</si>
  <si>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</si>
  <si>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</si>
  <si>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</si>
  <si>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</si>
  <si>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</si>
  <si>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</si>
  <si>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</si>
  <si>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</si>
  <si>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</si>
  <si>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</si>
  <si>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</si>
  <si>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</si>
  <si>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</si>
  <si>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</si>
  <si>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</si>
  <si>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</si>
  <si>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</si>
  <si>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</si>
  <si>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</si>
  <si>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</si>
  <si>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</si>
  <si>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</si>
  <si>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</si>
  <si>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</si>
  <si>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</si>
  <si>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</si>
  <si>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</si>
  <si>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</si>
  <si>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</si>
  <si>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</si>
  <si>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</si>
  <si>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</si>
  <si>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</si>
  <si>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</si>
  <si>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</si>
  <si>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</si>
  <si>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</si>
  <si>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</si>
  <si>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</si>
  <si>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</si>
  <si>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</si>
  <si>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</si>
  <si>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</si>
  <si>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</si>
  <si>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</si>
  <si>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</si>
  <si>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</si>
  <si>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</si>
  <si>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</si>
  <si>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</si>
  <si>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</si>
  <si>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</si>
  <si>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</si>
  <si>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</si>
  <si>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</si>
  <si>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</si>
  <si>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</si>
  <si>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</si>
  <si>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</si>
  <si>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</si>
  <si>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</si>
  <si>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</si>
  <si>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</si>
  <si>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</si>
  <si>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</si>
  <si>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</si>
  <si>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</si>
  <si>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</si>
  <si>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</si>
  <si>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</si>
  <si>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</si>
  <si>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</si>
  <si>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</si>
  <si>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</si>
  <si>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</si>
  <si>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</si>
  <si>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</si>
  <si>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</si>
  <si>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</si>
  <si>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</si>
  <si>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</si>
  <si>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</si>
  <si>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</si>
  <si>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</si>
  <si>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</si>
  <si>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</si>
  <si>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</si>
  <si>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</si>
  <si>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</si>
  <si>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</si>
  <si>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</si>
  <si>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</si>
  <si>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</si>
  <si>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</si>
  <si>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</si>
  <si>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</si>
  <si>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</si>
  <si>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</si>
  <si>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</si>
  <si>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</si>
  <si>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</si>
  <si>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</si>
  <si>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</si>
  <si>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</si>
  <si>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</si>
  <si>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</si>
  <si>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</si>
  <si>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</si>
  <si>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</si>
  <si>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</si>
  <si>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</si>
  <si>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</si>
  <si>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</si>
  <si>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</si>
  <si>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</si>
  <si>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</si>
  <si>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</si>
  <si>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</si>
  <si>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</si>
  <si>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</si>
  <si>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</si>
  <si>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</si>
  <si>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</si>
  <si>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</si>
  <si>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</si>
  <si>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</si>
  <si>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</si>
  <si>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</si>
  <si>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</si>
  <si>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</si>
  <si>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</si>
  <si>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</si>
  <si>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</si>
  <si>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</si>
  <si>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</si>
  <si>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</si>
  <si>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</si>
  <si>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</si>
  <si>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</si>
  <si>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</si>
  <si>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</si>
  <si>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</si>
  <si>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</si>
  <si>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</si>
  <si>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</si>
  <si>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</si>
  <si>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</si>
  <si>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</si>
  <si>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</si>
  <si>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</si>
  <si>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</si>
  <si>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</si>
  <si>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</si>
  <si>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</si>
  <si>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</si>
  <si>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</si>
  <si>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</si>
  <si>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</si>
  <si>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</si>
  <si>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</si>
  <si>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</si>
  <si>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</si>
  <si>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</si>
  <si>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</si>
  <si>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</si>
  <si>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</si>
  <si>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</si>
  <si>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</si>
  <si>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</si>
  <si>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</si>
  <si>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</si>
  <si>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</si>
  <si>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</si>
  <si>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</si>
  <si>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</si>
  <si>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</si>
  <si>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</si>
  <si>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</si>
  <si>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</si>
  <si>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</si>
  <si>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</si>
  <si>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</si>
  <si>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</si>
  <si>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</si>
  <si>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</si>
  <si>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</si>
  <si>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</si>
  <si>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</si>
  <si>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</si>
  <si>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</si>
  <si>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</si>
  <si>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</si>
  <si>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</si>
  <si>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</si>
  <si>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</si>
  <si>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</si>
  <si>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</si>
  <si>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</si>
  <si>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</si>
  <si>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</si>
  <si>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</si>
  <si>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</si>
  <si>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</si>
  <si>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</si>
  <si>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</si>
  <si>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</si>
  <si>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</si>
  <si>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</si>
  <si>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</si>
  <si>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</si>
  <si>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</si>
  <si>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</si>
  <si>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</si>
  <si>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</si>
  <si>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</si>
  <si>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</si>
  <si>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</si>
  <si>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</si>
  <si>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</si>
  <si>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</si>
  <si>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</si>
  <si>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</si>
  <si>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</si>
  <si>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</si>
  <si>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</si>
  <si>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</si>
  <si>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</si>
  <si>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</si>
  <si>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</si>
  <si>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</si>
  <si>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</si>
  <si>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</si>
  <si>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</si>
  <si>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</si>
  <si>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</si>
  <si>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</si>
  <si>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</si>
  <si>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</si>
  <si>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</si>
  <si>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</si>
  <si>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</si>
  <si>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</si>
  <si>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</si>
  <si>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</si>
  <si>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</si>
  <si>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</si>
  <si>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</si>
  <si>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</si>
  <si>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</si>
  <si>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</si>
  <si>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</si>
  <si>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</si>
  <si>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</si>
  <si>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</si>
  <si>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</si>
  <si>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</si>
  <si>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</si>
  <si>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</si>
  <si>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</si>
  <si>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</si>
  <si>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</si>
  <si>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</si>
  <si>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</si>
  <si>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</si>
  <si>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</si>
  <si>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</si>
  <si>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</si>
  <si>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</si>
  <si>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</si>
  <si>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</si>
  <si>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</si>
  <si>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</si>
  <si>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</si>
  <si>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</si>
  <si>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</si>
  <si>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</si>
  <si>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</si>
  <si>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</si>
  <si>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</si>
  <si>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</si>
  <si>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</si>
  <si>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</si>
  <si>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</si>
  <si>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</si>
  <si>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</si>
  <si>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</si>
  <si>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</si>
  <si>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</si>
  <si>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</si>
  <si>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</si>
  <si>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</si>
  <si>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</si>
  <si>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</si>
  <si>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</si>
  <si>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</si>
  <si>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</si>
  <si>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</si>
  <si>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</si>
  <si>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</si>
  <si>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</si>
  <si>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</si>
  <si>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</si>
  <si>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</si>
  <si>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</si>
  <si>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</si>
  <si>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</si>
  <si>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</si>
  <si>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</si>
  <si>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</si>
  <si>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</si>
  <si>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</si>
  <si>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</si>
  <si>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</si>
  <si>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</si>
  <si>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</si>
  <si>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</si>
  <si>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</si>
  <si>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</si>
  <si>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</si>
  <si>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</si>
  <si>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</si>
  <si>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</si>
  <si>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</si>
  <si>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</si>
  <si>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</si>
  <si>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</si>
  <si>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</si>
  <si>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</si>
  <si>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</si>
  <si>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</si>
  <si>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</si>
  <si>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</si>
  <si>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</si>
  <si>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</si>
  <si>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</si>
  <si>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</si>
  <si>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</si>
  <si>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</si>
  <si>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</si>
  <si>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</si>
  <si>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</si>
  <si>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</si>
  <si>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</si>
  <si>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</si>
  <si>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</si>
  <si>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</si>
  <si>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</si>
  <si>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</si>
  <si>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</si>
  <si>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</si>
  <si>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</si>
  <si>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</si>
  <si>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</si>
  <si>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</si>
  <si>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</si>
  <si>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</si>
  <si>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</si>
  <si>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</si>
  <si>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</si>
  <si>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</si>
  <si>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</si>
  <si>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</si>
  <si>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</si>
  <si>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</si>
  <si>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</si>
  <si>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</si>
  <si>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</si>
  <si>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</si>
  <si>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</si>
  <si>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</si>
  <si>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</si>
  <si>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</si>
  <si>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</si>
  <si>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</si>
  <si>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</si>
  <si>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</si>
  <si>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</si>
  <si>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</si>
  <si>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</si>
  <si>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</si>
  <si>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</si>
  <si>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</si>
  <si>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</si>
  <si>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</si>
  <si>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</si>
  <si>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</si>
  <si>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</si>
  <si>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</si>
  <si>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</si>
  <si>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</si>
  <si>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</si>
  <si>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</si>
  <si>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</si>
  <si>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</si>
  <si>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</si>
  <si>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</si>
  <si>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</si>
  <si>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</si>
  <si>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</si>
  <si>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</si>
  <si>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</si>
  <si>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</si>
  <si>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</si>
  <si>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</si>
  <si>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</si>
  <si>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</si>
  <si>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</si>
  <si>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</si>
  <si>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</si>
  <si>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</si>
  <si>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</si>
  <si>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</si>
  <si>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</si>
  <si>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</si>
  <si>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</si>
  <si>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</si>
  <si>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</si>
  <si>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</si>
  <si>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</si>
  <si>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</si>
  <si>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</si>
  <si>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</si>
  <si>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</si>
  <si>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</si>
  <si>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</si>
  <si>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</si>
  <si>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</si>
  <si>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</si>
  <si>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</si>
  <si>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</si>
  <si>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</si>
  <si>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</si>
  <si>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</si>
  <si>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</si>
  <si>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</si>
  <si>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</si>
  <si>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</si>
  <si>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</si>
  <si>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</si>
  <si>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</si>
  <si>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</si>
  <si>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</si>
  <si>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</si>
  <si>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</si>
  <si>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</si>
  <si>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</si>
  <si>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</si>
  <si>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</si>
  <si>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</si>
  <si>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</si>
  <si>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</si>
  <si>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</si>
  <si>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</si>
  <si>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</si>
  <si>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</si>
  <si>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</si>
  <si>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</si>
  <si>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</si>
  <si>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</si>
  <si>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</si>
  <si>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</si>
  <si>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</si>
  <si>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</si>
  <si>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</si>
  <si>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</si>
  <si>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</si>
  <si>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</si>
  <si>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</si>
  <si>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</si>
  <si>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</si>
  <si>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</si>
  <si>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</si>
  <si>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</si>
  <si>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</si>
  <si>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</si>
  <si>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</si>
  <si>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</si>
  <si>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</si>
  <si>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</si>
  <si>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</si>
  <si>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</si>
  <si>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</si>
  <si>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</si>
  <si>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</si>
  <si>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</si>
  <si>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</si>
  <si>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</si>
  <si>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</si>
  <si>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</si>
  <si>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</si>
  <si>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</si>
  <si>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</si>
  <si>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</si>
  <si>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</si>
  <si>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</si>
  <si>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</si>
  <si>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</si>
  <si>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</si>
  <si>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</si>
  <si>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</si>
  <si>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</si>
  <si>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</si>
  <si>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</si>
  <si>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</si>
  <si>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</si>
  <si>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</si>
  <si>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</si>
  <si>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</si>
  <si>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</si>
  <si>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</si>
  <si>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</si>
  <si>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</si>
  <si>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</si>
  <si>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</si>
  <si>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</si>
  <si>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</si>
  <si>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</si>
  <si>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</si>
  <si>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</si>
  <si>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</si>
  <si>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</si>
  <si>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</si>
  <si>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</si>
  <si>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</si>
  <si>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</si>
  <si>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</si>
  <si>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</si>
  <si>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</si>
  <si>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</si>
  <si>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</si>
  <si>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</si>
  <si>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</si>
  <si>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</si>
  <si>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</si>
  <si>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</si>
  <si>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</si>
  <si>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</si>
  <si>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</si>
  <si>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</si>
  <si>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</si>
  <si>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</si>
  <si>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</si>
  <si>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</si>
  <si>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</si>
  <si>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</si>
  <si>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</si>
  <si>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</si>
  <si>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</si>
  <si>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</si>
  <si>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</si>
  <si>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</si>
  <si>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</si>
  <si>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</si>
  <si>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</si>
  <si>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</si>
  <si>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</si>
  <si>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</si>
  <si>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</si>
  <si>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</si>
  <si>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</si>
  <si>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</si>
  <si>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</si>
  <si>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</si>
  <si>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</si>
  <si>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</si>
  <si>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</si>
  <si>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</si>
  <si>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</si>
  <si>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</si>
  <si>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</si>
  <si>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</si>
  <si>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</si>
  <si>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</si>
  <si>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</si>
  <si>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</si>
  <si>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</si>
  <si>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</si>
  <si>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</si>
  <si>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</si>
  <si>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</si>
  <si>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</si>
  <si>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</si>
  <si>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</si>
  <si>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</si>
  <si>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</si>
  <si>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</si>
  <si>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</si>
  <si>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</si>
  <si>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</si>
  <si>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</si>
  <si>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</si>
  <si>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</si>
  <si>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</si>
  <si>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</si>
  <si>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</si>
  <si>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</si>
  <si>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</si>
  <si>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</si>
  <si>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</si>
  <si>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</si>
  <si>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</si>
  <si>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</si>
  <si>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</si>
  <si>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</si>
  <si>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</si>
  <si>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</si>
  <si>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</si>
  <si>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</si>
  <si>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</si>
  <si>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</si>
  <si>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</si>
  <si>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</si>
  <si>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</si>
  <si>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</si>
  <si>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</si>
  <si>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</si>
  <si>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</si>
  <si>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</si>
  <si>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</si>
  <si>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</si>
  <si>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</si>
  <si>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</si>
  <si>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</si>
  <si>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</si>
  <si>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</si>
  <si>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</si>
  <si>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</si>
  <si>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</si>
  <si>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</si>
  <si>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</si>
  <si>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</si>
  <si>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</si>
  <si>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</si>
  <si>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</si>
  <si>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</si>
  <si>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</si>
  <si>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</si>
  <si>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</si>
  <si>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</si>
  <si>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</si>
  <si>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</si>
  <si>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</si>
  <si>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</si>
  <si>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</si>
  <si>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</si>
  <si>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</si>
  <si>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</si>
  <si>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</si>
  <si>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</si>
  <si>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</si>
  <si>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</si>
  <si>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</si>
  <si>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</si>
  <si>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</si>
  <si>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</si>
  <si>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</si>
  <si>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</si>
  <si>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</si>
  <si>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</si>
  <si>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</si>
  <si>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</si>
  <si>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</si>
  <si>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</si>
  <si>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</si>
  <si>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</si>
  <si>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</si>
  <si>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</si>
  <si>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</si>
  <si>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</si>
  <si>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</si>
  <si>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</si>
  <si>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</si>
  <si>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</si>
  <si>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</si>
  <si>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</si>
  <si>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</si>
  <si>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</si>
  <si>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</si>
  <si>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</si>
  <si>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</si>
  <si>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</si>
  <si>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</si>
  <si>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</si>
  <si>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</si>
  <si>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</si>
  <si>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</si>
  <si>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</si>
  <si>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</si>
  <si>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</si>
  <si>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</si>
  <si>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</si>
  <si>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</si>
  <si>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</si>
  <si>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</si>
  <si>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</si>
  <si>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</si>
  <si>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</si>
  <si>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</si>
  <si>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</si>
  <si>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</si>
  <si>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</si>
  <si>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</si>
  <si>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</si>
  <si>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</si>
  <si>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</si>
  <si>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</si>
  <si>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</si>
  <si>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</si>
  <si>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</si>
  <si>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</si>
  <si>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</si>
  <si>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</si>
  <si>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</si>
  <si>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</si>
  <si>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</si>
  <si>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</si>
  <si>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</si>
  <si>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</si>
  <si>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</si>
  <si>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</si>
  <si>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</si>
  <si>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</si>
  <si>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</si>
  <si>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</si>
  <si>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</si>
  <si>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</si>
  <si>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</si>
  <si>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</si>
  <si>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</si>
  <si>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</si>
  <si>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</si>
  <si>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</si>
  <si>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</si>
  <si>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</si>
  <si>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</si>
  <si>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</si>
  <si>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</si>
  <si>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</si>
  <si>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</si>
  <si>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</si>
  <si>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</si>
  <si>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</si>
  <si>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</si>
  <si>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</si>
  <si>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</si>
  <si>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</si>
  <si>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</si>
  <si>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</si>
  <si>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</si>
  <si>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</si>
  <si>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</si>
  <si>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</si>
  <si>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</si>
  <si>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</si>
  <si>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</si>
  <si>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</si>
  <si>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</si>
  <si>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</si>
  <si>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</si>
  <si>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</si>
  <si>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</si>
  <si>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</si>
  <si>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</si>
  <si>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</si>
  <si>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</si>
  <si>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</si>
  <si>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</si>
  <si>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</si>
  <si>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</si>
  <si>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</si>
  <si>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</si>
  <si>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</si>
  <si>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</si>
  <si>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</si>
  <si>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</si>
  <si>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</si>
  <si>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</si>
  <si>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</si>
  <si>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</si>
  <si>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</si>
  <si>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</si>
  <si>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</si>
  <si>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</si>
  <si>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</si>
  <si>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</si>
  <si>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</si>
  <si>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</si>
  <si>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</si>
  <si>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</si>
  <si>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</si>
  <si>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</si>
  <si>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</si>
  <si>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</si>
  <si>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</si>
  <si>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</si>
  <si>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</si>
  <si>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</si>
  <si>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</si>
  <si>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</si>
  <si>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</si>
  <si>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</si>
  <si>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</si>
  <si>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</si>
  <si>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</si>
  <si>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</si>
  <si>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</si>
  <si>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</si>
  <si>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</si>
  <si>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</si>
  <si>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</si>
  <si>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</si>
  <si>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</si>
  <si>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</si>
  <si>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</si>
  <si>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</si>
  <si>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</si>
  <si>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</si>
  <si>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</si>
  <si>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</si>
  <si>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</si>
  <si>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</si>
  <si>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</si>
  <si>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</si>
  <si>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</si>
  <si>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</si>
  <si>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</si>
  <si>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</si>
  <si>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</si>
  <si>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</si>
  <si>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</si>
  <si>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</si>
  <si>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</si>
  <si>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</si>
  <si>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</si>
  <si>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</si>
  <si>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</si>
  <si>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</si>
  <si>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</si>
  <si>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</si>
  <si>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</si>
  <si>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</si>
  <si>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</si>
  <si>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</si>
  <si>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</si>
  <si>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</si>
  <si>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</si>
  <si>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</si>
  <si>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</si>
  <si>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</si>
  <si>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</si>
  <si>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</si>
  <si>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</si>
  <si>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</si>
  <si>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</si>
  <si>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</si>
  <si>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</si>
  <si>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</si>
  <si>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</si>
  <si>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</si>
  <si>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</si>
  <si>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</si>
  <si>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</si>
  <si>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</si>
  <si>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</si>
  <si>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</si>
  <si>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</si>
  <si>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</si>
  <si>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</si>
  <si>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</si>
  <si>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</si>
  <si>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</si>
  <si>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</si>
  <si>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</si>
  <si>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</si>
  <si>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</si>
  <si>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</si>
  <si>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</si>
  <si>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</si>
  <si>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</si>
  <si>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</si>
  <si>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</si>
  <si>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</si>
  <si>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</si>
  <si>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</si>
  <si>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</si>
  <si>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</si>
  <si>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</si>
  <si>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</si>
  <si>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</si>
  <si>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</si>
  <si>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</si>
  <si>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</si>
  <si>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</si>
  <si>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</si>
  <si>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</si>
  <si>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</si>
  <si>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</si>
  <si>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</si>
  <si>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</si>
  <si>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</si>
  <si>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</si>
  <si>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</si>
  <si>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</si>
  <si>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</si>
  <si>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</si>
  <si>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</si>
  <si>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</si>
  <si>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</si>
  <si>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</si>
  <si>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</si>
  <si>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</si>
  <si>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</si>
  <si>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</si>
  <si>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</si>
  <si>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</si>
  <si>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</si>
  <si>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</si>
  <si>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</si>
  <si>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</si>
  <si>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</si>
  <si>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</si>
  <si>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</si>
  <si>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</si>
  <si>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</si>
  <si>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</si>
  <si>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</si>
  <si>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</si>
  <si>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</si>
  <si>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</si>
  <si>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</si>
  <si>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</si>
  <si>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</si>
  <si>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</si>
  <si>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</si>
  <si>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</si>
  <si>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</si>
  <si>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</si>
  <si>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</si>
  <si>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</si>
  <si>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</si>
  <si>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</si>
  <si>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</si>
  <si>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</si>
  <si>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</si>
  <si>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</si>
  <si>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</si>
  <si>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</si>
  <si>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</si>
  <si>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</si>
  <si>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</si>
  <si>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</si>
  <si>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</si>
  <si>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</si>
  <si>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</si>
  <si>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</si>
  <si>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</si>
  <si>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</si>
  <si>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</si>
  <si>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</si>
  <si>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</si>
  <si>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</si>
  <si>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</si>
  <si>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</si>
  <si>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</si>
  <si>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</si>
  <si>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</si>
  <si>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</si>
  <si>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</si>
  <si>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</si>
  <si>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</si>
  <si>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</si>
  <si>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</si>
  <si>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</si>
  <si>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</si>
  <si>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</si>
  <si>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</si>
  <si>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</si>
  <si>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</si>
  <si>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</si>
  <si>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</si>
  <si>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</si>
  <si>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</si>
  <si>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</si>
  <si>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</si>
  <si>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</si>
  <si>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</si>
  <si>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</si>
  <si>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</si>
  <si>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</si>
  <si>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</si>
  <si>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</si>
  <si>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</si>
  <si>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</si>
  <si>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</si>
  <si>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</si>
  <si>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</si>
  <si>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</si>
  <si>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</si>
  <si>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</si>
  <si>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</si>
  <si>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</si>
  <si>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</si>
  <si>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</si>
  <si>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</si>
  <si>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</si>
  <si>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</si>
  <si>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</si>
  <si>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</si>
  <si>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</si>
  <si>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</si>
  <si>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</si>
  <si>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</si>
  <si>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</si>
  <si>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</si>
  <si>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</si>
  <si>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</si>
  <si>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</si>
  <si>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</si>
  <si>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</si>
  <si>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</si>
  <si>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</si>
  <si>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</si>
  <si>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</si>
  <si>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</si>
  <si>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</si>
  <si>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</si>
  <si>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</si>
  <si>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</si>
  <si>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</si>
  <si>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</si>
  <si>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</si>
  <si>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</si>
  <si>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</si>
  <si>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</si>
  <si>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</si>
  <si>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</si>
  <si>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</si>
  <si>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</si>
  <si>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</si>
  <si>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</si>
  <si>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</si>
  <si>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</si>
  <si>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</si>
  <si>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</si>
  <si>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</si>
  <si>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</si>
  <si>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</si>
  <si>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</si>
  <si>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</si>
  <si>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</si>
  <si>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</si>
  <si>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</si>
  <si>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</si>
  <si>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</si>
  <si>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</si>
  <si>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</si>
  <si>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</si>
  <si>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</si>
  <si>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</si>
  <si>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</si>
  <si>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</si>
  <si>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</si>
  <si>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</si>
  <si>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</si>
  <si>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</si>
  <si>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</si>
  <si>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</si>
  <si>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</si>
  <si>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</si>
  <si>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</si>
  <si>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</si>
  <si>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</si>
  <si>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</si>
  <si>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</si>
  <si>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</si>
  <si>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</si>
  <si>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</si>
  <si>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</si>
  <si>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</si>
  <si>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</si>
  <si>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</si>
  <si>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</si>
  <si>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</si>
  <si>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</si>
  <si>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</si>
  <si>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</si>
  <si>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</si>
  <si>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</si>
  <si>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</si>
  <si>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</si>
  <si>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</si>
  <si>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</si>
  <si>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</si>
  <si>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</si>
  <si>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</si>
  <si>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</si>
  <si>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</si>
  <si>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</si>
  <si>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</si>
  <si>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</si>
  <si>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</si>
  <si>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</si>
  <si>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</si>
  <si>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</si>
  <si>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</si>
  <si>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</si>
  <si>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</si>
  <si>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</si>
  <si>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</si>
  <si>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</si>
  <si>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</si>
  <si>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</si>
  <si>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</si>
  <si>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</si>
  <si>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</si>
  <si>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</si>
  <si>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</si>
  <si>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</si>
  <si>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</si>
  <si>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</si>
  <si>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</si>
  <si>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</si>
  <si>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</si>
  <si>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</si>
  <si>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</si>
  <si>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</si>
  <si>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</si>
  <si>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</si>
  <si>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</si>
  <si>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</si>
  <si>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</si>
  <si>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</si>
  <si>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</si>
  <si>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</si>
  <si>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</si>
  <si>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</si>
  <si>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</si>
  <si>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</si>
  <si>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</si>
  <si>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</si>
  <si>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</si>
  <si>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</si>
  <si>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</si>
  <si>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</si>
  <si>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</si>
  <si>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</si>
  <si>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</si>
  <si>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</si>
  <si>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</si>
  <si>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</si>
  <si>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</si>
  <si>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</si>
  <si>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</si>
  <si>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</si>
  <si>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</si>
  <si>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</si>
  <si>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</si>
  <si>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</si>
  <si>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</si>
  <si>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</si>
  <si>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</si>
  <si>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</si>
  <si>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</si>
  <si>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</si>
  <si>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</si>
  <si>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</si>
  <si>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</si>
  <si>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</si>
  <si>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</si>
  <si>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</si>
  <si>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</si>
  <si>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</si>
  <si>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</si>
  <si>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</si>
  <si>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</si>
  <si>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</si>
  <si>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</si>
  <si>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</si>
  <si>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</si>
  <si>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</si>
  <si>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</si>
  <si>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</si>
  <si>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</si>
  <si>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</si>
  <si>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</si>
  <si>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</si>
  <si>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</si>
  <si>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</si>
  <si>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</si>
  <si>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</si>
  <si>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</si>
  <si>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</si>
  <si>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</si>
  <si>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</si>
  <si>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</si>
  <si>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</si>
  <si>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</si>
  <si>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</si>
  <si>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</si>
  <si>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</si>
  <si>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</si>
  <si>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</si>
  <si>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</si>
  <si>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</si>
  <si>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</si>
  <si>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</si>
  <si>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</si>
  <si>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</si>
  <si>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</si>
  <si>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</si>
  <si>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</si>
  <si>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</si>
  <si>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</si>
  <si>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</si>
  <si>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</si>
  <si>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</si>
  <si>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</si>
  <si>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</si>
  <si>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</si>
  <si>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</si>
  <si>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</si>
  <si>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</si>
  <si>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</si>
  <si>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</si>
  <si>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</si>
  <si>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</si>
  <si>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</si>
  <si>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</si>
  <si>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</si>
  <si>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</si>
  <si>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</si>
  <si>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</si>
  <si>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</si>
  <si>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</si>
  <si>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</si>
  <si>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</si>
  <si>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</si>
  <si>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</si>
  <si>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</si>
  <si>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</si>
  <si>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</si>
  <si>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</si>
  <si>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</si>
  <si>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</si>
  <si>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</si>
  <si>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</si>
  <si>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</si>
  <si>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</si>
  <si>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</si>
  <si>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</si>
  <si>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</si>
  <si>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</si>
  <si>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</si>
  <si>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</si>
  <si>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</si>
  <si>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</si>
  <si>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</si>
  <si>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</si>
  <si>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</si>
  <si>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</si>
  <si>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</si>
  <si>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</si>
  <si>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</si>
  <si>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</si>
  <si>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</si>
  <si>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</si>
  <si>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</si>
  <si>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</si>
  <si>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</si>
  <si>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</si>
  <si>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</si>
  <si>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</si>
  <si>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</si>
  <si>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</si>
  <si>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</si>
  <si>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</si>
  <si>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</si>
  <si>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</si>
  <si>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</si>
  <si>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</si>
  <si>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</si>
  <si>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</si>
  <si>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</si>
  <si>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</si>
  <si>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</si>
  <si>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</si>
  <si>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</si>
  <si>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</si>
  <si>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</si>
  <si>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</si>
  <si>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</si>
  <si>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</si>
  <si>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</si>
  <si>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</si>
  <si>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</si>
  <si>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</si>
  <si>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</si>
  <si>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</si>
  <si>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</si>
  <si>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</si>
  <si>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</si>
  <si>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</si>
  <si>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</si>
  <si>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</si>
  <si>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</si>
  <si>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</si>
  <si>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</si>
  <si>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</si>
  <si>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</si>
  <si>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</si>
  <si>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</si>
  <si>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</si>
  <si>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</si>
  <si>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</si>
  <si>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</si>
  <si>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</si>
  <si>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</si>
  <si>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</si>
  <si>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</si>
  <si>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</si>
  <si>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</si>
  <si>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</si>
  <si>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</si>
  <si>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</si>
  <si>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</si>
  <si>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</si>
  <si>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</si>
  <si>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</si>
  <si>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</si>
  <si>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</si>
  <si>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</si>
  <si>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</si>
  <si>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</si>
  <si>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</si>
  <si>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</si>
  <si>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</si>
  <si>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</si>
  <si>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</si>
  <si>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</si>
  <si>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</si>
  <si>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</si>
  <si>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</si>
  <si>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</si>
  <si>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</si>
  <si>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</si>
  <si>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</si>
  <si>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</si>
  <si>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</si>
  <si>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</si>
  <si>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</si>
  <si>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</si>
  <si>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</si>
  <si>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</si>
  <si>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</si>
  <si>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</si>
  <si>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</si>
  <si>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</si>
  <si>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</si>
  <si>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</si>
  <si>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</si>
  <si>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</si>
  <si>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</si>
  <si>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</si>
  <si>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</si>
  <si>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</si>
  <si>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</si>
  <si>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</si>
  <si>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</si>
  <si>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</si>
  <si>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</si>
  <si>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</si>
  <si>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</si>
  <si>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</si>
  <si>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</si>
  <si>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</si>
  <si>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</si>
  <si>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</si>
  <si>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</si>
  <si>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</si>
  <si>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</si>
  <si>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</si>
  <si>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</si>
  <si>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</si>
  <si>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</si>
  <si>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</si>
  <si>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</si>
  <si>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</si>
  <si>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</si>
  <si>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</si>
  <si>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</si>
  <si>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</si>
  <si>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</si>
  <si>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</si>
  <si>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</si>
  <si>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</si>
  <si>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</si>
  <si>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</si>
  <si>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</si>
  <si>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</si>
  <si>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</si>
  <si>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</si>
  <si>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</si>
  <si>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</si>
  <si>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</si>
  <si>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</si>
  <si>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</si>
  <si>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</si>
  <si>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</si>
  <si>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</si>
  <si>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</si>
  <si>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</si>
  <si>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</si>
  <si>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</si>
  <si>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</si>
  <si>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</si>
  <si>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</si>
  <si>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</si>
  <si>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</si>
  <si>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</si>
  <si>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</si>
  <si>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</si>
  <si>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</si>
  <si>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</si>
  <si>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</si>
  <si>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</si>
  <si>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</si>
  <si>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</si>
  <si>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</si>
  <si>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</si>
  <si>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</si>
  <si>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</si>
  <si>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</si>
  <si>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</si>
  <si>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</si>
  <si>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</si>
  <si>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</si>
  <si>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</si>
  <si>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</si>
  <si>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</si>
  <si>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</si>
  <si>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</si>
  <si>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</si>
  <si>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</si>
  <si>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</si>
  <si>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</si>
  <si>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</si>
  <si>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</si>
  <si>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</si>
  <si>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</si>
  <si>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</si>
  <si>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</si>
  <si>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</si>
  <si>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</si>
  <si>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</si>
  <si>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</si>
  <si>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</si>
  <si>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</si>
  <si>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</si>
  <si>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</si>
  <si>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</si>
  <si>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</si>
  <si>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</si>
  <si>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</si>
  <si>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</si>
  <si>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</si>
  <si>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</si>
  <si>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</si>
  <si>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</si>
  <si>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</si>
  <si>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</si>
  <si>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</si>
  <si>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</si>
  <si>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</si>
  <si>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</si>
  <si>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</si>
  <si>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</si>
  <si>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</si>
  <si>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</si>
  <si>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</si>
  <si>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</si>
  <si>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</si>
  <si>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</si>
  <si>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</si>
  <si>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</si>
  <si>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</si>
  <si>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</si>
  <si>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</si>
  <si>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</si>
  <si>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</si>
  <si>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</si>
  <si>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</si>
  <si>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</si>
  <si>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</si>
  <si>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</si>
  <si>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</si>
  <si>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</si>
  <si>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</si>
  <si>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</si>
  <si>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</si>
  <si>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</si>
  <si>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</si>
  <si>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</si>
  <si>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</si>
  <si>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</si>
  <si>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</si>
  <si>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</si>
  <si>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</si>
  <si>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</si>
  <si>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</si>
  <si>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</si>
  <si>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</si>
  <si>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</si>
  <si>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</si>
  <si>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</si>
  <si>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</si>
  <si>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</si>
  <si>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</si>
  <si>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</si>
  <si>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</si>
  <si>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</si>
  <si>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</si>
  <si>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</si>
  <si>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</si>
  <si>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</si>
  <si>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</si>
  <si>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</si>
  <si>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</si>
  <si>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</si>
  <si>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</si>
  <si>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</si>
  <si>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</si>
  <si>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</si>
  <si>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</si>
  <si>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</si>
  <si>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</si>
  <si>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</si>
  <si>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</si>
  <si>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</si>
  <si>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</si>
  <si>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</si>
  <si>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</si>
  <si>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</si>
  <si>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</si>
  <si>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</si>
  <si>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</si>
  <si>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</si>
  <si>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</si>
  <si>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</si>
  <si>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</si>
  <si>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</si>
  <si>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</si>
  <si>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</si>
  <si>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</si>
  <si>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</si>
  <si>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</si>
  <si>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</si>
  <si>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</si>
  <si>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</si>
  <si>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</si>
  <si>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</si>
  <si>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</si>
  <si>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</si>
  <si>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</si>
  <si>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</si>
  <si>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</si>
  <si>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</si>
  <si>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</si>
  <si>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</si>
  <si>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</si>
  <si>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</si>
  <si>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</si>
  <si>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</si>
  <si>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</si>
  <si>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</si>
  <si>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</si>
  <si>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</si>
  <si>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</si>
  <si>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</si>
  <si>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</si>
  <si>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</si>
  <si>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</si>
  <si>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</si>
  <si>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</si>
  <si>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</si>
  <si>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</si>
  <si>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</si>
  <si>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</si>
  <si>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</si>
  <si>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</si>
  <si>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</si>
  <si>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</si>
  <si>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</si>
  <si>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</si>
  <si>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</si>
  <si>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</si>
  <si>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</si>
  <si>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</si>
  <si>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</si>
  <si>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</si>
  <si>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</si>
  <si>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</si>
  <si>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</si>
  <si>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</si>
  <si>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</si>
  <si>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</si>
  <si>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</si>
  <si>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</si>
  <si>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</si>
  <si>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</si>
  <si>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</si>
  <si>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</si>
  <si>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</si>
  <si>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</si>
  <si>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</si>
  <si>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</si>
  <si>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</si>
  <si>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</si>
  <si>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</si>
  <si>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</si>
  <si>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</si>
  <si>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</si>
  <si>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</si>
  <si>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</si>
  <si>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</si>
  <si>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</si>
  <si>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</si>
  <si>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</si>
  <si>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</si>
  <si>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</si>
  <si>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</si>
  <si>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</si>
  <si>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</si>
  <si>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</si>
  <si>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</si>
  <si>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</si>
  <si>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</si>
  <si>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</si>
  <si>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</si>
  <si>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</si>
  <si>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</si>
  <si>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</si>
  <si>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</si>
  <si>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</si>
  <si>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</si>
  <si>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</si>
  <si>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</si>
  <si>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</si>
  <si>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</si>
  <si>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</si>
  <si>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</si>
  <si>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</si>
  <si>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</si>
  <si>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</si>
  <si>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</si>
  <si>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</si>
  <si>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</si>
  <si>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</si>
  <si>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</si>
  <si>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</si>
  <si>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</si>
  <si>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</si>
  <si>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</si>
  <si>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</si>
  <si>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</si>
  <si>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</si>
  <si>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</si>
  <si>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</si>
  <si>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</si>
  <si>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</si>
  <si>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</si>
  <si>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</si>
  <si>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</si>
  <si>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</si>
  <si>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</si>
  <si>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</si>
  <si>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</si>
  <si>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</si>
  <si>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</si>
  <si>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</si>
  <si>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</si>
  <si>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</si>
  <si>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</si>
  <si>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</si>
  <si>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</si>
  <si>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</si>
  <si>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</si>
  <si>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</si>
  <si>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</si>
  <si>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</si>
  <si>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</si>
  <si>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</si>
  <si>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</si>
  <si>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</si>
  <si>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</si>
  <si>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</si>
  <si>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</si>
  <si>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</si>
  <si>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</si>
  <si>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</si>
  <si>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</si>
  <si>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</si>
  <si>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</si>
  <si>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</si>
  <si>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</si>
  <si>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</si>
  <si>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</si>
  <si>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</si>
  <si>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</si>
  <si>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</si>
  <si>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</si>
  <si>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</si>
  <si>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</si>
  <si>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</si>
  <si>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</si>
  <si>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</si>
  <si>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</si>
  <si>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</si>
  <si>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</si>
  <si>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</si>
  <si>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</si>
  <si>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</si>
  <si>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</si>
  <si>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</si>
  <si>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</si>
  <si>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</si>
  <si>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</si>
  <si>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</si>
  <si>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</si>
  <si>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</si>
  <si>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</si>
  <si>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</si>
  <si>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</si>
  <si>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</si>
  <si>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</si>
  <si>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</si>
  <si>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</si>
  <si>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</si>
  <si>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</si>
  <si>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</si>
  <si>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</si>
  <si>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</si>
  <si>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</si>
  <si>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</si>
  <si>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</si>
  <si>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</si>
  <si>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</si>
  <si>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</si>
  <si>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</si>
  <si>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</si>
  <si>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</si>
  <si>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</si>
  <si>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</si>
  <si>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</si>
  <si>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</si>
  <si>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</si>
  <si>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</si>
  <si>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</si>
  <si>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</si>
  <si>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</si>
  <si>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</si>
  <si>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</si>
  <si>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</si>
  <si>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</si>
  <si>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</si>
  <si>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</si>
  <si>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</si>
  <si>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</si>
  <si>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</si>
  <si>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</si>
  <si>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</si>
  <si>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</si>
  <si>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</si>
  <si>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</si>
  <si>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</si>
  <si>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</si>
  <si>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</si>
  <si>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</si>
  <si>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</si>
  <si>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</si>
  <si>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</si>
  <si>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</si>
  <si>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</si>
  <si>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</si>
  <si>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</si>
  <si>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</si>
  <si>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</si>
  <si>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</si>
  <si>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</si>
  <si>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</si>
  <si>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</si>
  <si>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</si>
  <si>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</si>
  <si>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</si>
  <si>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</si>
  <si>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</si>
  <si>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</si>
  <si>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</si>
  <si>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</si>
  <si>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</si>
  <si>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</si>
  <si>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</si>
  <si>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</si>
  <si>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</si>
  <si>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</si>
  <si>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</si>
  <si>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</si>
  <si>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</si>
  <si>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</si>
  <si>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</si>
  <si>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</si>
  <si>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</si>
  <si>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</si>
  <si>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</si>
  <si>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</si>
  <si>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</si>
  <si>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</si>
  <si>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</si>
  <si>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</si>
  <si>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</si>
  <si>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</si>
  <si>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</si>
  <si>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</si>
  <si>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</si>
  <si>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</si>
  <si>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</si>
  <si>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</si>
  <si>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</si>
  <si>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</si>
  <si>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</si>
  <si>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</si>
  <si>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</si>
  <si>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</si>
  <si>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</si>
  <si>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</si>
  <si>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</si>
  <si>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</si>
  <si>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</si>
  <si>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</si>
  <si>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</si>
  <si>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</si>
  <si>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</si>
  <si>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</si>
  <si>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</si>
  <si>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</si>
  <si>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</si>
  <si>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</si>
  <si>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</si>
  <si>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</si>
  <si>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</si>
  <si>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</si>
  <si>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</si>
  <si>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</si>
  <si>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</si>
  <si>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</si>
  <si>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</si>
  <si>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</si>
  <si>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</si>
  <si>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</si>
  <si>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</si>
  <si>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</si>
  <si>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</si>
  <si>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</si>
  <si>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</si>
  <si>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</si>
  <si>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</si>
  <si>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</si>
  <si>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</si>
  <si>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</si>
  <si>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</si>
  <si>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</si>
  <si>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</si>
  <si>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</si>
  <si>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</si>
  <si>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</si>
  <si>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</si>
  <si>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</si>
  <si>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</si>
  <si>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</si>
  <si>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</si>
  <si>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</si>
  <si>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</si>
  <si>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</si>
  <si>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</si>
  <si>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</si>
  <si>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</si>
  <si>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</si>
  <si>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</si>
  <si>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</si>
  <si>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</si>
  <si>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</si>
  <si>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</si>
  <si>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</si>
  <si>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</si>
  <si>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</si>
  <si>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</si>
  <si>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</si>
  <si>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</si>
  <si>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</si>
  <si>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</si>
  <si>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</si>
  <si>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</si>
  <si>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</si>
  <si>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</si>
  <si>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</si>
  <si>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</si>
  <si>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</si>
  <si>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</si>
  <si>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</si>
  <si>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</si>
  <si>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</si>
  <si>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</si>
  <si>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</si>
  <si>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</si>
  <si>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</si>
  <si>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</si>
  <si>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</si>
  <si>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</si>
  <si>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</si>
  <si>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</si>
  <si>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</si>
  <si>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</si>
  <si>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</si>
  <si>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</si>
  <si>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</si>
  <si>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</si>
  <si>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</si>
  <si>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</si>
  <si>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</si>
  <si>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</si>
  <si>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</si>
  <si>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</si>
  <si>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</si>
  <si>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</si>
  <si>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</si>
  <si>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</si>
  <si>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</si>
  <si>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</si>
  <si>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</si>
  <si>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</si>
  <si>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</si>
  <si>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</si>
  <si>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</si>
  <si>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</si>
  <si>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</si>
  <si>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</si>
  <si>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</si>
  <si>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</si>
  <si>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</si>
  <si>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</si>
  <si>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</si>
  <si>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</si>
  <si>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</si>
  <si>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</si>
  <si>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</si>
  <si>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</si>
  <si>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</si>
  <si>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</si>
  <si>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</si>
  <si>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</si>
  <si>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</si>
  <si>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</si>
  <si>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</si>
  <si>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</si>
  <si>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</si>
  <si>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</si>
  <si>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</si>
  <si>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</si>
  <si>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</si>
  <si>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</si>
  <si>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</si>
  <si>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</si>
  <si>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</si>
  <si>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</si>
  <si>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</si>
  <si>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</si>
  <si>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</si>
  <si>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</si>
  <si>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</si>
  <si>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</si>
  <si>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</si>
  <si>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</si>
  <si>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</si>
  <si>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</si>
  <si>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</si>
  <si>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</si>
  <si>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</si>
  <si>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</si>
  <si>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</si>
  <si>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</si>
  <si>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</si>
  <si>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</si>
  <si>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</si>
  <si>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</si>
  <si>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</si>
  <si>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</si>
  <si>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</si>
  <si>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</si>
  <si>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</si>
  <si>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</si>
  <si>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</si>
  <si>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</si>
  <si>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</si>
  <si>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</si>
  <si>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</si>
  <si>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</si>
  <si>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</si>
  <si>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</si>
  <si>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</si>
  <si>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</si>
  <si>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</si>
  <si>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</si>
  <si>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</si>
  <si>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</si>
  <si>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</si>
  <si>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</si>
  <si>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</si>
  <si>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</si>
  <si>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</si>
  <si>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</si>
  <si>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</si>
  <si>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</si>
  <si>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</si>
  <si>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</si>
  <si>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</si>
  <si>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</si>
  <si>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</si>
  <si>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</si>
  <si>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</si>
  <si>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</si>
  <si>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</si>
  <si>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</si>
  <si>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</si>
  <si>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</si>
  <si>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</si>
  <si>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</si>
  <si>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</si>
  <si>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</si>
  <si>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</si>
  <si>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</si>
  <si>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</si>
  <si>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</si>
  <si>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</si>
  <si>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</si>
  <si>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</si>
  <si>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</si>
  <si>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</si>
  <si>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</si>
  <si>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</si>
  <si>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</si>
  <si>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</si>
  <si>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</si>
  <si>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</si>
  <si>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</si>
  <si>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</si>
  <si>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</si>
  <si>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</si>
  <si>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</si>
  <si>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</si>
  <si>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</si>
  <si>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</si>
  <si>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</si>
  <si>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</si>
  <si>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</si>
  <si>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</si>
  <si>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</si>
  <si>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</si>
  <si>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</si>
  <si>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</si>
  <si>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</si>
  <si>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</si>
  <si>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</si>
  <si>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</si>
  <si>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</si>
  <si>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</si>
  <si>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</si>
  <si>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</si>
  <si>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</si>
  <si>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</si>
  <si>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</si>
  <si>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</si>
  <si>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</si>
  <si>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</si>
  <si>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</si>
  <si>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</si>
  <si>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</si>
  <si>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</si>
  <si>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</si>
  <si>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</si>
  <si>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</si>
  <si>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</si>
  <si>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</si>
  <si>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</si>
  <si>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</si>
  <si>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</si>
  <si>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</si>
  <si>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</si>
  <si>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</si>
  <si>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</si>
  <si>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</si>
  <si>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</si>
  <si>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</si>
  <si>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</si>
  <si>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</si>
  <si>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</si>
  <si>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</si>
  <si>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</si>
  <si>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</si>
  <si>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</si>
  <si>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</si>
  <si>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</si>
  <si>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</si>
  <si>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</si>
  <si>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</si>
  <si>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</si>
  <si>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</si>
  <si>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</si>
  <si>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</si>
  <si>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</si>
  <si>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</si>
  <si>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</si>
  <si>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</si>
  <si>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</si>
  <si>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</si>
  <si>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</si>
  <si>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</si>
  <si>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</si>
  <si>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</si>
  <si>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</si>
  <si>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</si>
  <si>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</si>
  <si>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</si>
  <si>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</si>
  <si>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</si>
  <si>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</si>
  <si>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</si>
  <si>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</si>
  <si>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</si>
  <si>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</si>
  <si>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</si>
  <si>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</si>
  <si>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</si>
  <si>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</si>
  <si>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</si>
  <si>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</si>
  <si>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</si>
  <si>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</si>
  <si>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</si>
  <si>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</si>
  <si>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</si>
  <si>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</si>
  <si>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</si>
  <si>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</si>
  <si>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</si>
  <si>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</si>
  <si>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</si>
  <si>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</si>
  <si>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</si>
  <si>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</si>
  <si>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</si>
  <si>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</si>
  <si>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</si>
  <si>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</si>
  <si>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</si>
  <si>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</si>
  <si>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</si>
  <si>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</si>
  <si>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</si>
  <si>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</si>
  <si>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</si>
  <si>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</si>
  <si>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</si>
  <si>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</si>
  <si>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</si>
  <si>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</si>
  <si>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</si>
  <si>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</si>
  <si>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</si>
  <si>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</si>
  <si>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</si>
  <si>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</si>
  <si>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</si>
  <si>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</si>
  <si>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</si>
  <si>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</si>
  <si>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</si>
  <si>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</si>
  <si>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</si>
  <si>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</si>
  <si>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</si>
  <si>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</si>
  <si>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</si>
  <si>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</si>
  <si>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</si>
  <si>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</si>
  <si>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</si>
  <si>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</si>
  <si>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</si>
  <si>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</si>
  <si>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</si>
  <si>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</si>
  <si>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</si>
  <si>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</si>
  <si>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</si>
  <si>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</si>
  <si>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</si>
  <si>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</si>
  <si>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</si>
  <si>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</si>
  <si>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</si>
  <si>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</si>
  <si>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</si>
  <si>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</si>
  <si>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</si>
  <si>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</si>
  <si>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</si>
  <si>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</si>
  <si>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</si>
  <si>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</si>
  <si>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</si>
  <si>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</si>
  <si>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</si>
  <si>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</si>
  <si>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</si>
  <si>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</si>
  <si>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</si>
  <si>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</si>
  <si>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</si>
  <si>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</si>
  <si>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</si>
  <si>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</si>
  <si>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</si>
  <si>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</si>
  <si>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</si>
  <si>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</si>
  <si>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</si>
  <si>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</si>
  <si>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</si>
  <si>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</si>
  <si>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</si>
  <si>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</si>
  <si>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</si>
  <si>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</si>
  <si>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</si>
  <si>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</si>
  <si>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</si>
  <si>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</si>
  <si>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</si>
  <si>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</si>
  <si>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</si>
  <si>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</si>
  <si>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</si>
  <si>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</si>
  <si>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</si>
  <si>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</si>
  <si>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</si>
  <si>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</si>
  <si>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</si>
  <si>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</si>
  <si>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</si>
  <si>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</si>
  <si>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</si>
  <si>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</si>
  <si>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</si>
  <si>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</si>
  <si>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</si>
  <si>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</si>
  <si>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</si>
  <si>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</si>
  <si>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</si>
  <si>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</si>
  <si>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</si>
  <si>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</si>
  <si>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</si>
  <si>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</si>
  <si>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</si>
  <si>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</si>
  <si>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</si>
  <si>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</si>
  <si>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</si>
  <si>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</si>
  <si>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</si>
  <si>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</si>
  <si>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</si>
  <si>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</si>
  <si>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</si>
  <si>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</si>
  <si>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</si>
  <si>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</si>
  <si>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</si>
  <si>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</si>
  <si>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</si>
  <si>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</si>
  <si>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</si>
  <si>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</si>
  <si>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</si>
  <si>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</si>
  <si>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</si>
  <si>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</si>
  <si>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</si>
  <si>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</si>
  <si>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</si>
  <si>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</si>
  <si>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</si>
  <si>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</si>
  <si>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</si>
  <si>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</si>
  <si>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</si>
  <si>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</si>
  <si>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</si>
  <si>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</si>
  <si>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</si>
  <si>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</si>
  <si>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</si>
  <si>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</si>
  <si>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</si>
  <si>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</si>
  <si>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</si>
  <si>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</si>
  <si>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</si>
  <si>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</si>
  <si>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</si>
  <si>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</si>
  <si>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</si>
  <si>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</si>
  <si>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</si>
  <si>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</si>
  <si>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</si>
  <si>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</si>
  <si>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</si>
  <si>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</si>
  <si>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</si>
  <si>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</si>
  <si>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</si>
  <si>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</si>
  <si>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</si>
  <si>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</si>
  <si>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</si>
  <si>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</si>
  <si>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</si>
  <si>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</si>
  <si>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</si>
  <si>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</si>
  <si>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</si>
  <si>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</si>
  <si>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</si>
  <si>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</si>
  <si>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</si>
  <si>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</si>
  <si>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</si>
  <si>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</si>
  <si>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</si>
  <si>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</si>
  <si>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</si>
  <si>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</si>
  <si>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</si>
  <si>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</si>
  <si>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</si>
  <si>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</si>
  <si>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</si>
  <si>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</si>
  <si>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</si>
  <si>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</si>
  <si>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</si>
  <si>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</si>
  <si>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</si>
  <si>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</si>
  <si>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</si>
  <si>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</si>
  <si>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</si>
  <si>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</si>
  <si>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</si>
  <si>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</si>
  <si>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</si>
  <si>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</si>
  <si>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</si>
  <si>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</si>
  <si>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</si>
  <si>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</si>
  <si>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</si>
  <si>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</si>
  <si>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</si>
  <si>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</si>
  <si>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</si>
  <si>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</si>
  <si>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</si>
  <si>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</si>
  <si>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</si>
  <si>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</si>
  <si>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</si>
  <si>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</si>
  <si>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</si>
  <si>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</si>
  <si>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</si>
  <si>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</si>
  <si>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</si>
  <si>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</si>
  <si>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</si>
  <si>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</si>
  <si>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</si>
  <si>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</si>
  <si>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</si>
  <si>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</si>
  <si>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</si>
  <si>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</si>
  <si>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</si>
  <si>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</si>
  <si>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</si>
  <si>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</si>
  <si>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</si>
  <si>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</si>
  <si>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</si>
  <si>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</si>
  <si>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</si>
  <si>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</si>
  <si>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</si>
  <si>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</si>
  <si>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</si>
  <si>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</si>
  <si>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</si>
  <si>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</si>
  <si>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</si>
  <si>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</si>
  <si>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</si>
  <si>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</si>
  <si>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</si>
  <si>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</si>
  <si>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</si>
  <si>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</si>
  <si>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</si>
  <si>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</si>
  <si>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</si>
  <si>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</si>
  <si>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</si>
  <si>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</si>
  <si>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</si>
  <si>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</si>
  <si>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</si>
  <si>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</si>
  <si>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</si>
  <si>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</si>
  <si>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</si>
  <si>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</si>
  <si>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</si>
  <si>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</si>
  <si>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</si>
  <si>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</si>
  <si>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</si>
  <si>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</si>
  <si>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</si>
  <si>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</si>
  <si>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</si>
  <si>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</si>
  <si>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</si>
  <si>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</si>
  <si>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</si>
  <si>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</si>
  <si>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</si>
  <si>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</si>
  <si>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</si>
  <si>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</si>
  <si>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</si>
  <si>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</si>
  <si>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</si>
  <si>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</si>
  <si>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</si>
  <si>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</si>
  <si>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</si>
  <si>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</si>
  <si>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</si>
  <si>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</si>
  <si>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</si>
  <si>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</si>
  <si>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</si>
  <si>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</si>
  <si>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</si>
  <si>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</si>
  <si>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</si>
  <si>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</si>
  <si>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</si>
  <si>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</si>
  <si>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</si>
  <si>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</si>
  <si>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</si>
  <si>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</si>
  <si>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</si>
  <si>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</si>
  <si>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</si>
  <si>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</si>
  <si>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</si>
  <si>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</si>
  <si>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</si>
  <si>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</si>
  <si>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</si>
  <si>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</si>
  <si>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</si>
  <si>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</si>
  <si>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</si>
  <si>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</si>
  <si>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</si>
  <si>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</si>
  <si>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</si>
  <si>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</si>
  <si>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</si>
  <si>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</si>
  <si>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</si>
  <si>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</si>
  <si>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</si>
  <si>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</si>
  <si>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</si>
  <si>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</si>
  <si>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</si>
  <si>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</si>
  <si>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</si>
  <si>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</si>
  <si>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</si>
  <si>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</si>
  <si>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</si>
  <si>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</si>
  <si>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</si>
  <si>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</si>
  <si>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</si>
  <si>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</si>
  <si>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</si>
  <si>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</si>
  <si>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</si>
  <si>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</si>
  <si>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</si>
  <si>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</si>
  <si>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</si>
  <si>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</si>
  <si>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</si>
  <si>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</si>
  <si>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</si>
  <si>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</si>
  <si>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</si>
  <si>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</si>
  <si>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</si>
  <si>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</si>
  <si>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</si>
  <si>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</si>
  <si>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</si>
  <si>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</si>
  <si>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</si>
  <si>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</si>
  <si>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</si>
  <si>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</si>
  <si>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</si>
  <si>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</si>
  <si>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</si>
  <si>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</si>
  <si>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</si>
  <si>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</si>
  <si>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</si>
  <si>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</si>
  <si>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</si>
  <si>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</si>
  <si>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</si>
  <si>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</si>
  <si>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</si>
  <si>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</si>
  <si>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</si>
  <si>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</si>
  <si>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</si>
  <si>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</si>
  <si>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</si>
  <si>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</si>
  <si>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</si>
  <si>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</si>
  <si>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</si>
  <si>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</si>
  <si>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</si>
  <si>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</si>
  <si>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</si>
  <si>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</si>
  <si>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</si>
  <si>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</si>
  <si>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</si>
  <si>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</si>
  <si>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</si>
  <si>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</si>
  <si>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</si>
  <si>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</si>
  <si>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</si>
  <si>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</si>
  <si>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</si>
  <si>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</si>
  <si>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</si>
  <si>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</si>
  <si>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</si>
  <si>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</si>
  <si>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</si>
  <si>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</si>
  <si>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</si>
  <si>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</si>
  <si>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</si>
  <si>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</si>
  <si>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</si>
  <si>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</si>
  <si>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</si>
  <si>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</si>
  <si>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</si>
  <si>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</si>
  <si>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</si>
  <si>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</si>
  <si>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</si>
  <si>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</si>
  <si>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</si>
  <si>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</si>
  <si>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</si>
  <si>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</si>
  <si>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</si>
  <si>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</si>
  <si>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</si>
  <si>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</si>
  <si>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</si>
  <si>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</si>
  <si>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</si>
  <si>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</si>
  <si>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</si>
  <si>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</si>
  <si>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</si>
  <si>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</si>
  <si>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</si>
  <si>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</si>
  <si>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</si>
  <si>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</si>
  <si>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</si>
  <si>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</si>
  <si>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</si>
  <si>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</si>
  <si>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</si>
  <si>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</si>
  <si>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</si>
  <si>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</si>
  <si>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</si>
  <si>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</si>
  <si>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</si>
  <si>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</si>
  <si>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</si>
  <si>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</si>
  <si>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</si>
  <si>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</si>
  <si>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</si>
  <si>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</si>
  <si>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</si>
  <si>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</si>
  <si>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</si>
  <si>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</si>
  <si>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</si>
  <si>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</si>
  <si>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</si>
  <si>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</si>
  <si>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</si>
  <si>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</si>
  <si>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</si>
  <si>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</si>
  <si>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</si>
  <si>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</si>
  <si>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</si>
  <si>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</si>
  <si>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</si>
  <si>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</si>
  <si>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</si>
  <si>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</si>
  <si>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</si>
  <si>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</si>
  <si>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</si>
  <si>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</si>
  <si>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</si>
  <si>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</si>
  <si>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</si>
  <si>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</si>
  <si>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</si>
  <si>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</si>
  <si>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</si>
  <si>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</si>
  <si>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</si>
  <si>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</si>
  <si>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</si>
  <si>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</si>
  <si>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</si>
  <si>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</si>
  <si>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</si>
  <si>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</si>
  <si>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</si>
  <si>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</si>
  <si>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</si>
  <si>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</si>
  <si>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</si>
  <si>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</si>
  <si>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</si>
  <si>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</si>
  <si>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</si>
  <si>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</si>
  <si>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</si>
  <si>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</si>
  <si>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</si>
  <si>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</si>
  <si>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</si>
  <si>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</si>
  <si>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</si>
  <si>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</si>
  <si>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</si>
  <si>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</si>
  <si>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</si>
  <si>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</si>
  <si>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</si>
  <si>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</si>
  <si>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</si>
  <si>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</si>
  <si>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</si>
  <si>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</si>
  <si>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</si>
  <si>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</si>
  <si>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</si>
  <si>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</si>
  <si>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</si>
  <si>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</si>
  <si>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</si>
  <si>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</si>
  <si>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</si>
  <si>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</si>
  <si>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</si>
  <si>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</si>
  <si>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</si>
  <si>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</si>
  <si>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</si>
  <si>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</si>
  <si>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</si>
  <si>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</si>
  <si>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</si>
  <si>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</si>
  <si>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</si>
  <si>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</si>
  <si>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</si>
  <si>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</si>
  <si>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</si>
  <si>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</si>
  <si>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</si>
  <si>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</si>
  <si>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</si>
  <si>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</si>
  <si>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</si>
  <si>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</si>
  <si>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</si>
  <si>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</si>
  <si>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</si>
  <si>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</si>
  <si>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</si>
  <si>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</si>
  <si>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</si>
  <si>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</si>
  <si>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</si>
  <si>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</si>
  <si>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</si>
  <si>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</si>
  <si>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</si>
  <si>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</si>
  <si>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</si>
  <si>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</si>
  <si>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</si>
  <si>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</si>
  <si>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</si>
  <si>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</si>
  <si>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</si>
  <si>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</si>
  <si>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</si>
  <si>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</si>
  <si>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</si>
  <si>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</si>
  <si>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</si>
  <si>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</si>
  <si>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</si>
  <si>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</si>
  <si>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</si>
  <si>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</si>
  <si>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</si>
  <si>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</si>
  <si>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</si>
  <si>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</si>
  <si>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</si>
  <si>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</si>
  <si>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</si>
  <si>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</si>
  <si>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</si>
  <si>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</si>
  <si>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</si>
  <si>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</si>
  <si>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</si>
  <si>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</si>
  <si>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</si>
  <si>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</si>
  <si>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</si>
  <si>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</si>
  <si>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</si>
  <si>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</si>
  <si>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</si>
  <si>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</si>
  <si>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</si>
  <si>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</si>
  <si>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</si>
  <si>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</si>
  <si>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</si>
  <si>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</si>
  <si>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</si>
  <si>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</si>
  <si>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</si>
  <si>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</si>
  <si>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</si>
  <si>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</si>
  <si>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</si>
  <si>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</si>
  <si>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</si>
  <si>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</si>
  <si>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</si>
  <si>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</si>
  <si>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</si>
  <si>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</si>
  <si>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</si>
  <si>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</si>
  <si>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</si>
  <si>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</si>
  <si>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</si>
  <si>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</si>
  <si>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</si>
  <si>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</si>
  <si>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</si>
  <si>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</si>
  <si>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</si>
  <si>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</si>
  <si>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</si>
  <si>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</si>
  <si>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</si>
  <si>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</si>
  <si>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</si>
  <si>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</si>
  <si>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</si>
  <si>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</si>
  <si>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</si>
  <si>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</si>
  <si>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</si>
  <si>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</si>
  <si>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</si>
  <si>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</si>
  <si>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</si>
  <si>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</si>
  <si>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</si>
  <si>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</si>
  <si>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</si>
  <si>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</si>
  <si>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</si>
  <si>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</si>
  <si>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</si>
  <si>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</si>
  <si>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</si>
  <si>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</si>
  <si>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</si>
  <si>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</si>
  <si>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</si>
  <si>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</si>
  <si>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</si>
  <si>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</si>
  <si>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</si>
  <si>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</si>
  <si>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</si>
  <si>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</si>
  <si>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</si>
  <si>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</si>
  <si>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</si>
  <si>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</si>
  <si>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</si>
  <si>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</si>
  <si>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</si>
  <si>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</si>
  <si>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</si>
  <si>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</si>
  <si>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</si>
  <si>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</si>
  <si>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</si>
  <si>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</si>
  <si>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</si>
  <si>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</si>
  <si>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</si>
  <si>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</si>
  <si>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</si>
  <si>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</si>
  <si>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</si>
  <si>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</si>
  <si>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</si>
  <si>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</si>
  <si>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</si>
  <si>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</si>
  <si>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</si>
  <si>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</si>
  <si>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</si>
  <si>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</si>
  <si>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</si>
  <si>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</si>
  <si>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</si>
  <si>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</si>
  <si>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</si>
  <si>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</si>
  <si>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</si>
  <si>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</si>
  <si>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</si>
  <si>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</si>
  <si>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</si>
  <si>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</si>
  <si>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</si>
  <si>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</si>
  <si>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</si>
  <si>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</si>
  <si>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</si>
  <si>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</si>
  <si>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</si>
  <si>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</si>
  <si>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</si>
  <si>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</si>
  <si>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</si>
  <si>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</si>
  <si>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</si>
  <si>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</si>
  <si>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</si>
  <si>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</si>
  <si>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</si>
  <si>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</si>
  <si>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</si>
  <si>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</si>
  <si>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</si>
  <si>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</si>
  <si>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</si>
  <si>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</si>
  <si>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</si>
  <si>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</si>
  <si>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</si>
  <si>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</si>
  <si>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</si>
  <si>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</si>
  <si>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</si>
  <si>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</si>
  <si>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</si>
  <si>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</si>
  <si>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</si>
  <si>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</si>
  <si>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</si>
  <si>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</si>
  <si>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</si>
  <si>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</si>
  <si>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</si>
  <si>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</si>
  <si>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</si>
  <si>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</si>
  <si>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</si>
  <si>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</si>
  <si>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</si>
  <si>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</si>
  <si>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</si>
  <si>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</si>
  <si>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</si>
  <si>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</si>
  <si>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</si>
  <si>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</si>
  <si>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</si>
  <si>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</si>
  <si>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</si>
  <si>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</si>
  <si>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</si>
  <si>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</si>
  <si>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</si>
  <si>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</si>
  <si>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</si>
  <si>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</si>
  <si>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</si>
  <si>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</si>
  <si>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</si>
  <si>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</si>
  <si>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</si>
  <si>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</si>
  <si>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</si>
  <si>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</si>
  <si>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</si>
  <si>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</si>
  <si>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</si>
  <si>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</si>
  <si>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</si>
  <si>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</si>
  <si>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</si>
  <si>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</si>
  <si>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</si>
  <si>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</si>
  <si>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</si>
  <si>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</si>
  <si>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</si>
  <si>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</si>
  <si>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</si>
  <si>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</si>
  <si>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</si>
  <si>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</si>
  <si>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</si>
  <si>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</si>
  <si>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</si>
  <si>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</si>
  <si>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</si>
  <si>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</si>
  <si>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</si>
  <si>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</si>
  <si>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</si>
  <si>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</si>
  <si>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</si>
  <si>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</si>
  <si>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</si>
  <si>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</si>
  <si>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</si>
  <si>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</si>
  <si>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</si>
  <si>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</si>
  <si>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</si>
  <si>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</si>
  <si>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</si>
  <si>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</si>
  <si>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</si>
  <si>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</si>
  <si>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</si>
  <si>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</si>
  <si>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</si>
  <si>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</si>
  <si>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</si>
  <si>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</si>
  <si>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</si>
  <si>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</si>
  <si>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</si>
  <si>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</si>
  <si>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</si>
  <si>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</si>
  <si>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</si>
  <si>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</si>
  <si>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</si>
  <si>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</si>
  <si>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</si>
  <si>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</si>
  <si>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</si>
  <si>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</si>
  <si>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</si>
  <si>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</si>
  <si>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</si>
  <si>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</si>
  <si>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</si>
  <si>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</si>
  <si>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</si>
  <si>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</si>
  <si>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</si>
  <si>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</si>
  <si>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</si>
  <si>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</si>
  <si>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</si>
  <si>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</si>
  <si>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</si>
  <si>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</si>
  <si>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</si>
  <si>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</si>
  <si>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</si>
  <si>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</si>
  <si>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</si>
  <si>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</si>
  <si>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</si>
  <si>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</si>
  <si>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</si>
  <si>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</si>
  <si>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</si>
  <si>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</si>
  <si>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</si>
  <si>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</si>
  <si>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</si>
  <si>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</si>
  <si>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</si>
  <si>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</si>
  <si>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</si>
  <si>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</si>
  <si>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</si>
  <si>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</si>
  <si>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</si>
  <si>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</si>
  <si>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</si>
  <si>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</si>
  <si>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</si>
  <si>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</si>
  <si>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</si>
  <si>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</si>
  <si>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</si>
  <si>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</si>
  <si>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</si>
  <si>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</si>
  <si>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</si>
  <si>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</si>
  <si>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</si>
  <si>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</si>
  <si>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</si>
  <si>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</si>
  <si>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</si>
  <si>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</si>
  <si>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</si>
  <si>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</si>
  <si>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</si>
  <si>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</si>
  <si>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</si>
  <si>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</si>
  <si>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</si>
  <si>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</si>
  <si>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</si>
  <si>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</si>
  <si>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</si>
  <si>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</si>
  <si>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</si>
  <si>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</si>
  <si>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</si>
  <si>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</si>
  <si>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</si>
  <si>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</si>
  <si>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</si>
  <si>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</si>
  <si>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</si>
  <si>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</si>
  <si>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</si>
  <si>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</si>
  <si>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</si>
  <si>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</si>
  <si>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</si>
  <si>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</si>
  <si>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</si>
  <si>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</si>
  <si>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</si>
  <si>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</si>
  <si>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</si>
  <si>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</si>
  <si>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</si>
  <si>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</si>
  <si>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</si>
  <si>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</si>
  <si>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</si>
  <si>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</si>
  <si>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</si>
  <si>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</si>
  <si>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</si>
  <si>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</si>
  <si>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</si>
  <si>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</si>
  <si>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</si>
  <si>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</si>
  <si>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</si>
  <si>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</si>
  <si>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</si>
  <si>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</si>
  <si>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</si>
  <si>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</si>
  <si>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</si>
  <si>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</si>
  <si>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</si>
  <si>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</si>
  <si>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</si>
  <si>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</si>
  <si>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</si>
  <si>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</si>
  <si>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</si>
  <si>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</si>
  <si>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</si>
  <si>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</si>
  <si>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</si>
  <si>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</si>
  <si>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</si>
  <si>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</si>
  <si>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</si>
  <si>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</si>
  <si>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</si>
  <si>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</si>
  <si>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</si>
  <si>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</si>
  <si>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</si>
  <si>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</si>
  <si>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</si>
  <si>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</si>
  <si>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</si>
  <si>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</si>
  <si>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</si>
  <si>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</si>
  <si>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</si>
  <si>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</si>
  <si>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</si>
  <si>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</si>
  <si>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</si>
  <si>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</si>
  <si>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</si>
  <si>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</si>
  <si>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</si>
  <si>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</si>
  <si>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</si>
  <si>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</si>
  <si>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</si>
  <si>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</si>
  <si>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</si>
  <si>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</si>
  <si>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</si>
  <si>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</si>
  <si>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</si>
  <si>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</si>
  <si>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</si>
  <si>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</si>
  <si>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</si>
  <si>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</si>
  <si>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</si>
  <si>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</si>
  <si>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</si>
  <si>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</si>
  <si>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</si>
  <si>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</si>
  <si>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</si>
  <si>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</si>
  <si>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</si>
  <si>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</si>
  <si>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</si>
  <si>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</si>
  <si>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</si>
  <si>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</si>
  <si>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</si>
  <si>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</si>
  <si>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</si>
  <si>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</si>
  <si>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</si>
  <si>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</si>
  <si>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</si>
  <si>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</si>
  <si>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</si>
  <si>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</si>
  <si>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</si>
  <si>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</si>
  <si>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</si>
  <si>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</si>
  <si>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</si>
  <si>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</si>
  <si>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</si>
  <si>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</si>
  <si>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</si>
  <si>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</si>
  <si>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</si>
  <si>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</si>
  <si>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</si>
  <si>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</si>
  <si>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</si>
  <si>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</si>
  <si>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</si>
  <si>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</si>
  <si>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</si>
  <si>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</si>
  <si>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</si>
  <si>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</si>
  <si>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</si>
  <si>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</si>
  <si>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</si>
  <si>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</si>
  <si>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</si>
  <si>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</si>
  <si>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</si>
  <si>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</si>
  <si>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</si>
  <si>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</si>
  <si>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</si>
  <si>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</si>
  <si>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</si>
  <si>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</si>
  <si>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</si>
  <si>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</si>
  <si>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</si>
  <si>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</si>
  <si>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</si>
  <si>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</si>
  <si>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</si>
  <si>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</si>
  <si>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</si>
  <si>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</si>
  <si>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</si>
  <si>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</si>
  <si>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</si>
  <si>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</si>
  <si>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</si>
  <si>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</si>
  <si>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</si>
  <si>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</si>
  <si>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</si>
  <si>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</si>
  <si>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</si>
  <si>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</si>
  <si>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</si>
  <si>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</si>
  <si>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</si>
  <si>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</si>
  <si>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</si>
  <si>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</si>
  <si>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</si>
  <si>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</si>
  <si>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</si>
  <si>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</si>
  <si>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</si>
  <si>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</si>
  <si>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</si>
  <si>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</si>
  <si>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</si>
  <si>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</si>
  <si>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</si>
  <si>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</si>
  <si>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</si>
  <si>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</si>
  <si>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</si>
  <si>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</si>
  <si>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</si>
  <si>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</si>
  <si>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</si>
  <si>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</si>
  <si>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</si>
  <si>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</si>
  <si>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</si>
  <si>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</si>
  <si>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</si>
  <si>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</si>
  <si>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</si>
  <si>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</si>
  <si>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</si>
  <si>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</si>
  <si>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</si>
  <si>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</si>
  <si>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</si>
  <si>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</si>
  <si>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</si>
  <si>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</si>
  <si>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</si>
  <si>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</si>
  <si>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</si>
  <si>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</si>
  <si>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</si>
  <si>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</si>
  <si>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</si>
  <si>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</si>
  <si>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</si>
  <si>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</si>
  <si>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</si>
  <si>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</si>
  <si>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</si>
  <si>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</si>
  <si>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</si>
  <si>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</si>
  <si>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</si>
  <si>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</si>
  <si>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</si>
  <si>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</si>
  <si>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</si>
  <si>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</si>
  <si>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</si>
  <si>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</si>
  <si>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</si>
  <si>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</si>
  <si>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</si>
  <si>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</si>
  <si>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</si>
  <si>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</si>
  <si>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</si>
  <si>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</si>
  <si>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</si>
  <si>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</si>
  <si>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</si>
  <si>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</si>
  <si>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</si>
  <si>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</si>
  <si>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</si>
  <si>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</si>
  <si>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</si>
  <si>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</si>
  <si>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</si>
  <si>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</si>
  <si>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</si>
  <si>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</si>
  <si>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</si>
  <si>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</si>
  <si>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</si>
  <si>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</si>
  <si>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</si>
  <si>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</si>
  <si>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</si>
  <si>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</si>
  <si>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</si>
  <si>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</si>
  <si>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</si>
  <si>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</si>
  <si>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</si>
  <si>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</si>
  <si>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</si>
  <si>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</si>
  <si>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</si>
  <si>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</si>
  <si>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</si>
  <si>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</si>
  <si>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</si>
  <si>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</si>
  <si>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</si>
  <si>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</si>
  <si>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</si>
  <si>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</si>
  <si>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</si>
  <si>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</si>
  <si>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</si>
  <si>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</si>
  <si>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</si>
  <si>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</si>
  <si>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</si>
  <si>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</si>
  <si>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</si>
  <si>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</si>
  <si>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</si>
  <si>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</si>
  <si>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</si>
  <si>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</si>
  <si>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</si>
  <si>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</si>
  <si>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</si>
  <si>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</si>
  <si>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</si>
  <si>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</si>
  <si>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</si>
  <si>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</si>
  <si>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</si>
  <si>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</si>
  <si>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</si>
  <si>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</si>
  <si>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</si>
  <si>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</si>
  <si>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</si>
  <si>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</si>
  <si>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</si>
  <si>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</si>
  <si>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</si>
  <si>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</si>
  <si>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</si>
  <si>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</si>
  <si>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</si>
  <si>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</si>
  <si>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</si>
  <si>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</si>
  <si>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</si>
  <si>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</si>
  <si>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</si>
  <si>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</si>
  <si>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</si>
  <si>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</si>
  <si>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</si>
  <si>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</si>
  <si>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</si>
  <si>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</si>
  <si>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</si>
  <si>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</si>
  <si>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</si>
  <si>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</si>
  <si>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</si>
  <si>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</si>
  <si>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</si>
  <si>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</si>
  <si>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</si>
  <si>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</si>
  <si>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</si>
  <si>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</si>
  <si>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</si>
  <si>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</si>
  <si>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</si>
  <si>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</si>
  <si>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</si>
  <si>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</si>
  <si>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</si>
  <si>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</si>
  <si>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</si>
  <si>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</si>
  <si>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</si>
  <si>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</si>
  <si>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</si>
  <si>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</si>
  <si>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</si>
  <si>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</si>
  <si>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</si>
  <si>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</si>
  <si>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</si>
  <si>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</si>
  <si>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</si>
  <si>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</si>
  <si>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</si>
  <si>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</si>
  <si>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</si>
  <si>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</si>
  <si>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</si>
  <si>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</si>
  <si>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</si>
  <si>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</si>
  <si>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</si>
  <si>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</si>
  <si>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</si>
  <si>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</si>
  <si>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</si>
  <si>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</si>
  <si>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</si>
  <si>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</si>
  <si>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</si>
  <si>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</si>
  <si>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</si>
  <si>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</si>
  <si>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</si>
  <si>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</si>
  <si>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</si>
  <si>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</si>
  <si>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</si>
  <si>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</si>
  <si>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</si>
  <si>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</si>
  <si>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</si>
  <si>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</si>
  <si>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</si>
  <si>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</si>
  <si>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</si>
  <si>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</si>
  <si>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</si>
  <si>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</si>
  <si>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</si>
  <si>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</si>
  <si>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</si>
  <si>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</si>
  <si>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</si>
  <si>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</si>
  <si>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</si>
  <si>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</si>
  <si>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</si>
  <si>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</si>
  <si>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</si>
  <si>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</si>
  <si>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</si>
  <si>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</si>
  <si>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</si>
  <si>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</si>
  <si>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</si>
  <si>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</si>
  <si>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</si>
  <si>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</si>
  <si>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</si>
  <si>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</si>
  <si>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</si>
  <si>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</si>
  <si>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</si>
  <si>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</si>
  <si>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</si>
  <si>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</si>
  <si>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</si>
  <si>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</si>
  <si>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</si>
  <si>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</si>
  <si>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</si>
  <si>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</si>
  <si>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</si>
  <si>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</si>
  <si>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</si>
  <si>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</si>
  <si>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</si>
  <si>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</si>
  <si>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</si>
  <si>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</si>
  <si>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</si>
  <si>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</si>
  <si>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</si>
  <si>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</si>
  <si>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</si>
  <si>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</si>
  <si>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</si>
  <si>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</si>
  <si>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</si>
  <si>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</si>
  <si>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</si>
  <si>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</si>
  <si>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</si>
  <si>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</si>
  <si>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</si>
  <si>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</si>
  <si>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</si>
  <si>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</si>
  <si>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</si>
  <si>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</si>
  <si>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</si>
  <si>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</si>
  <si>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</si>
  <si>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</si>
  <si>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</si>
  <si>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</si>
  <si>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</si>
  <si>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</si>
  <si>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</si>
  <si>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</si>
  <si>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</si>
  <si>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</si>
  <si>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</si>
  <si>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</si>
  <si>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</si>
  <si>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</si>
  <si>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</si>
  <si>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</si>
  <si>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</si>
  <si>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</si>
  <si>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</si>
  <si>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</si>
  <si>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</si>
  <si>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</si>
  <si>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</si>
  <si>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</si>
  <si>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</si>
  <si>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</si>
  <si>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</si>
  <si>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</si>
  <si>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</si>
  <si>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</si>
  <si>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</si>
  <si>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</si>
  <si>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</si>
  <si>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</si>
  <si>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</si>
  <si>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</si>
  <si>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</si>
  <si>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</si>
  <si>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</si>
  <si>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</si>
  <si>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</si>
  <si>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</si>
  <si>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</si>
  <si>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</si>
  <si>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</si>
  <si>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</si>
  <si>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</si>
  <si>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</si>
  <si>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</si>
  <si>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</si>
  <si>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</si>
  <si>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</si>
  <si>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</si>
  <si>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</si>
  <si>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</si>
  <si>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</si>
  <si>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</si>
  <si>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</si>
  <si>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</si>
  <si>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</si>
  <si>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</si>
  <si>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</si>
  <si>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</si>
  <si>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</si>
  <si>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</si>
  <si>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</si>
  <si>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</si>
  <si>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</si>
  <si>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</si>
  <si>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</si>
  <si>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</si>
  <si>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</si>
  <si>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</si>
  <si>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</si>
  <si>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</si>
  <si>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</si>
  <si>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</si>
  <si>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</si>
  <si>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</si>
  <si>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</si>
  <si>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</si>
  <si>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</si>
  <si>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</si>
  <si>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</si>
  <si>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</si>
  <si>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</si>
  <si>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</si>
  <si>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</si>
  <si>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</si>
  <si>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</si>
  <si>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</si>
  <si>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</si>
  <si>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</si>
  <si>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</si>
  <si>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</si>
  <si>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</si>
  <si>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</si>
  <si>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</si>
  <si>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</si>
  <si>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</si>
  <si>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</si>
  <si>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</si>
  <si>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</si>
  <si>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</si>
  <si>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</si>
  <si>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</si>
  <si>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</si>
  <si>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</si>
  <si>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</si>
  <si>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</si>
  <si>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</si>
  <si>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</si>
  <si>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</si>
  <si>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</si>
  <si>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</si>
  <si>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</si>
  <si>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</si>
  <si>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</si>
  <si>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</si>
  <si>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</si>
  <si>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</si>
  <si>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</si>
  <si>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</si>
  <si>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</si>
  <si>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</si>
  <si>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</si>
  <si>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</si>
  <si>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</si>
  <si>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</si>
  <si>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</si>
  <si>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</si>
  <si>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</si>
  <si>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</si>
  <si>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</si>
  <si>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</si>
  <si>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</si>
  <si>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</si>
  <si>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</si>
  <si>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</si>
  <si>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</si>
  <si>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</si>
  <si>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</si>
  <si>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</si>
  <si>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</si>
  <si>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</si>
  <si>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</si>
  <si>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</si>
  <si>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</si>
  <si>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</si>
  <si>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</si>
  <si>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</si>
  <si>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</si>
  <si>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</si>
  <si>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</si>
  <si>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</si>
  <si>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</si>
  <si>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</si>
  <si>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</si>
  <si>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</si>
  <si>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</si>
  <si>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</si>
  <si>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</si>
  <si>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</si>
  <si>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</si>
  <si>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</si>
  <si>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</si>
  <si>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</si>
  <si>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</si>
  <si>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</si>
  <si>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</si>
  <si>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</si>
  <si>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</si>
  <si>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</si>
  <si>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</si>
  <si>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</si>
  <si>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</si>
  <si>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</si>
  <si>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</si>
  <si>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</si>
  <si>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</si>
  <si>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</si>
  <si>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</si>
  <si>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</si>
  <si>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</si>
  <si>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</si>
  <si>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</si>
  <si>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</si>
  <si>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</si>
  <si>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</si>
  <si>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</si>
  <si>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</si>
  <si>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</si>
  <si>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</si>
  <si>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</si>
  <si>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</si>
  <si>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</si>
  <si>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</si>
  <si>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</si>
  <si>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</si>
  <si>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</si>
  <si>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</si>
  <si>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</si>
  <si>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</si>
  <si>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</si>
  <si>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</si>
  <si>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</si>
  <si>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</si>
  <si>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</si>
  <si>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</si>
  <si>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</si>
  <si>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</si>
  <si>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</si>
  <si>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</si>
  <si>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</si>
  <si>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</si>
  <si>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</si>
  <si>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</si>
  <si>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</si>
  <si>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</si>
  <si>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</si>
  <si>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</si>
  <si>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</si>
  <si>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</si>
  <si>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</si>
  <si>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</si>
  <si>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</si>
  <si>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</si>
  <si>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</si>
  <si>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</si>
  <si>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</si>
  <si>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</si>
  <si>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</si>
  <si>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</si>
  <si>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</si>
  <si>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</si>
  <si>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</si>
  <si>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</si>
  <si>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</si>
  <si>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</si>
  <si>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</si>
  <si>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</si>
  <si>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</si>
  <si>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</si>
  <si>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</si>
  <si>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</si>
  <si>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</si>
  <si>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</si>
  <si>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</si>
  <si>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</si>
  <si>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</si>
  <si>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</si>
  <si>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</si>
  <si>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</si>
  <si>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</si>
  <si>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</si>
  <si>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</si>
  <si>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</si>
  <si>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</si>
  <si>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</si>
  <si>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</si>
  <si>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</si>
  <si>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</si>
  <si>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</si>
  <si>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</si>
  <si>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</si>
  <si>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</si>
  <si>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</si>
  <si>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</si>
  <si>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</si>
  <si>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</si>
  <si>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</si>
  <si>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</si>
  <si>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</si>
  <si>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</si>
  <si>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</si>
  <si>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</si>
  <si>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</si>
  <si>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</si>
  <si>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</si>
  <si>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</si>
  <si>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</si>
  <si>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</si>
  <si>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</si>
  <si>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</si>
  <si>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</si>
  <si>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</si>
  <si>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</si>
  <si>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</si>
  <si>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</si>
  <si>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</si>
  <si>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</si>
  <si>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</si>
  <si>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</si>
  <si>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</si>
  <si>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</si>
  <si>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</si>
  <si>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</si>
  <si>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</si>
  <si>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</si>
  <si>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</si>
  <si>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</si>
  <si>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</si>
  <si>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</si>
  <si>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</si>
  <si>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</si>
  <si>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</si>
  <si>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</si>
  <si>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</si>
  <si>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</si>
  <si>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</si>
  <si>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</si>
  <si>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</si>
  <si>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</si>
  <si>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</si>
  <si>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</si>
  <si>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</si>
  <si>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</si>
  <si>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</si>
  <si>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</si>
  <si>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</si>
  <si>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</si>
  <si>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</si>
  <si>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</si>
  <si>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</si>
  <si>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</si>
  <si>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</si>
  <si>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</si>
  <si>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</si>
  <si>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</si>
  <si>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</si>
  <si>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</si>
  <si>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</si>
  <si>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</si>
  <si>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</si>
  <si>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</si>
  <si>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</si>
  <si>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</si>
  <si>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</si>
  <si>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</si>
  <si>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</si>
  <si>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</si>
  <si>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</si>
  <si>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</si>
  <si>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</si>
  <si>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</si>
  <si>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</si>
  <si>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</si>
  <si>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</si>
  <si>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</si>
  <si>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</si>
  <si>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</si>
  <si>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</si>
  <si>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</si>
  <si>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</si>
  <si>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</si>
  <si>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</si>
  <si>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</si>
  <si>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</si>
  <si>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</si>
  <si>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</si>
  <si>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</si>
  <si>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</si>
  <si>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</si>
  <si>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</si>
  <si>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</si>
  <si>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</si>
  <si>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</si>
  <si>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</si>
  <si>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</si>
  <si>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</si>
  <si>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</si>
  <si>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</si>
  <si>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</si>
  <si>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</si>
  <si>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</si>
  <si>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</si>
  <si>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</si>
  <si>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</si>
  <si>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</si>
  <si>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</si>
  <si>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</si>
  <si>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</si>
  <si>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</si>
  <si>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</si>
  <si>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</si>
  <si>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</si>
  <si>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</si>
  <si>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</si>
  <si>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</si>
  <si>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</si>
  <si>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</si>
  <si>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</si>
  <si>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</si>
  <si>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</si>
  <si>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</si>
  <si>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</si>
  <si>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</si>
  <si>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</si>
  <si>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</si>
  <si>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</si>
  <si>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</si>
  <si>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</si>
  <si>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</si>
  <si>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</si>
  <si>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</si>
  <si>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</si>
  <si>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</si>
  <si>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</si>
  <si>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</si>
  <si>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</si>
  <si>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</si>
  <si>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</si>
  <si>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</si>
  <si>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</si>
  <si>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</si>
  <si>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</si>
  <si>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</si>
  <si>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</si>
  <si>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</si>
  <si>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</si>
  <si>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</si>
  <si>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</si>
  <si>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</si>
  <si>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</si>
  <si>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</si>
  <si>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</si>
  <si>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</si>
  <si>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</si>
  <si>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</si>
  <si>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</si>
  <si>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</si>
  <si>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</si>
  <si>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</si>
  <si>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</si>
  <si>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</si>
  <si>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</si>
  <si>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</si>
  <si>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</si>
  <si>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</si>
  <si>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</si>
  <si>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</si>
  <si>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</si>
  <si>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</si>
  <si>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</si>
  <si>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</si>
  <si>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</si>
  <si>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</si>
  <si>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</si>
  <si>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</si>
  <si>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</si>
  <si>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</si>
  <si>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</si>
  <si>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</si>
  <si>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</si>
  <si>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</si>
  <si>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</si>
  <si>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</si>
  <si>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</si>
  <si>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</si>
  <si>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</si>
  <si>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</si>
  <si>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</si>
  <si>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</si>
  <si>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</si>
  <si>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</si>
  <si>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</si>
  <si>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</si>
  <si>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</si>
  <si>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</si>
  <si>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</si>
  <si>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</si>
  <si>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</si>
  <si>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</si>
  <si>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</si>
  <si>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</si>
  <si>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</si>
  <si>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</si>
  <si>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</si>
  <si>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</si>
  <si>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</si>
  <si>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</si>
  <si>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</si>
  <si>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</si>
  <si>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</si>
  <si>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</si>
  <si>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</si>
  <si>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</si>
  <si>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</si>
  <si>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</si>
  <si>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</si>
  <si>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</si>
  <si>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</si>
  <si>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</si>
  <si>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</si>
  <si>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</si>
  <si>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</si>
  <si>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</si>
  <si>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</si>
  <si>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</si>
  <si>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</si>
  <si>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</si>
  <si>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</si>
  <si>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</si>
  <si>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</si>
  <si>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</si>
  <si>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</si>
  <si>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</si>
  <si>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</si>
  <si>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</si>
  <si>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</si>
  <si>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</si>
  <si>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</si>
  <si>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</si>
  <si>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</si>
  <si>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</si>
  <si>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</si>
  <si>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</si>
  <si>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</si>
  <si>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</si>
  <si>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</si>
  <si>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</si>
  <si>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</si>
  <si>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</si>
  <si>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</si>
  <si>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</si>
  <si>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</si>
  <si>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</si>
  <si>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</si>
  <si>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</si>
  <si>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</si>
  <si>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</si>
  <si>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</si>
  <si>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</si>
  <si>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</si>
  <si>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</si>
  <si>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</si>
  <si>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</si>
  <si>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</si>
  <si>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</si>
  <si>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</si>
  <si>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</si>
  <si>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</si>
  <si>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</si>
  <si>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</si>
  <si>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</si>
  <si>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</si>
  <si>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</si>
  <si>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</si>
  <si>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</si>
  <si>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</si>
  <si>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</si>
  <si>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</si>
  <si>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</si>
  <si>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</si>
  <si>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</si>
  <si>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</si>
  <si>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</si>
  <si>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</si>
  <si>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</si>
  <si>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</si>
  <si>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</si>
  <si>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</si>
  <si>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</si>
  <si>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</si>
  <si>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</si>
  <si>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</si>
  <si>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</si>
  <si>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</si>
  <si>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</si>
  <si>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</si>
  <si>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</si>
  <si>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</si>
  <si>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</si>
  <si>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</si>
  <si>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</si>
  <si>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</si>
  <si>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</si>
  <si>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</si>
  <si>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</si>
  <si>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</si>
  <si>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</si>
  <si>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</si>
  <si>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</si>
  <si>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</si>
  <si>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</si>
  <si>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</si>
  <si>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</si>
  <si>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</si>
  <si>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</si>
  <si>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</si>
  <si>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</si>
  <si>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</si>
  <si>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</si>
  <si>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</si>
  <si>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</si>
  <si>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</si>
  <si>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</si>
  <si>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</si>
  <si>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</si>
  <si>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</si>
  <si>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</si>
  <si>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</si>
  <si>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</si>
  <si>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</si>
  <si>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</si>
  <si>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</si>
  <si>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</si>
  <si>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</si>
  <si>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</si>
  <si>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</si>
  <si>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</si>
  <si>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</si>
  <si>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</si>
  <si>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</si>
  <si>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</si>
  <si>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</si>
  <si>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</si>
  <si>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</si>
  <si>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</si>
  <si>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</si>
  <si>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</si>
  <si>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</si>
  <si>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</si>
  <si>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</si>
  <si>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</si>
  <si>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</si>
  <si>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</si>
  <si>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</si>
  <si>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</si>
  <si>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</si>
  <si>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</si>
  <si>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</si>
  <si>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</si>
  <si>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</si>
  <si>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</si>
  <si>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</si>
  <si>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</si>
  <si>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</si>
  <si>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</si>
  <si>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</si>
  <si>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</si>
  <si>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</si>
  <si>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</si>
  <si>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</si>
  <si>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</si>
  <si>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</si>
  <si>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</si>
  <si>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</si>
  <si>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</si>
  <si>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</si>
  <si>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</si>
  <si>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</si>
  <si>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</si>
  <si>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</si>
  <si>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</si>
  <si>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</si>
  <si>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</si>
  <si>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</si>
  <si>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</si>
  <si>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</si>
  <si>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</si>
  <si>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</si>
  <si>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</si>
  <si>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</si>
  <si>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</si>
  <si>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</si>
  <si>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</si>
  <si>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</si>
  <si>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</si>
  <si>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</si>
  <si>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</si>
  <si>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</si>
  <si>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</si>
  <si>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</si>
  <si>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</si>
  <si>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</si>
  <si>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</si>
  <si>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</si>
  <si>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</si>
  <si>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</si>
  <si>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</si>
  <si>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</si>
  <si>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</si>
  <si>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</si>
  <si>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</si>
  <si>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</si>
  <si>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</si>
  <si>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</si>
  <si>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</si>
  <si>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</si>
  <si>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</si>
  <si>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</si>
  <si>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</si>
  <si>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</si>
  <si>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</si>
  <si>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</si>
  <si>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</si>
  <si>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</si>
  <si>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</si>
  <si>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</si>
  <si>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</si>
  <si>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</si>
  <si>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</si>
  <si>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</si>
  <si>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</si>
  <si>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</si>
  <si>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</si>
  <si>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</si>
  <si>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</si>
  <si>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</si>
  <si>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</si>
  <si>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</si>
  <si>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</si>
  <si>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</si>
  <si>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</si>
  <si>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</si>
  <si>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</si>
  <si>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</si>
  <si>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</si>
  <si>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</si>
  <si>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</si>
  <si>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</si>
  <si>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</si>
  <si>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</si>
  <si>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</si>
  <si>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</si>
  <si>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</si>
  <si>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</si>
  <si>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</si>
  <si>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</si>
  <si>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</si>
  <si>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</si>
  <si>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</si>
  <si>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</si>
  <si>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</si>
  <si>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</si>
  <si>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</si>
  <si>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</si>
  <si>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</si>
  <si>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</si>
  <si>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</si>
  <si>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</si>
  <si>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</si>
  <si>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</si>
  <si>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</si>
  <si>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</si>
  <si>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</si>
  <si>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</si>
  <si>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</si>
  <si>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</si>
  <si>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</si>
  <si>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</si>
  <si>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</si>
  <si>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</si>
  <si>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</si>
  <si>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</si>
  <si>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</si>
  <si>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</si>
  <si>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</si>
  <si>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</si>
  <si>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</si>
  <si>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</si>
  <si>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</si>
  <si>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</si>
  <si>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</si>
  <si>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</si>
  <si>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</si>
  <si>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</si>
  <si>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</si>
  <si>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</si>
  <si>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</si>
  <si>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</si>
  <si>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</si>
  <si>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</si>
  <si>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</si>
  <si>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</si>
  <si>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</si>
  <si>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</si>
  <si>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</si>
  <si>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</si>
  <si>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</si>
  <si>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</si>
  <si>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</si>
  <si>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</si>
  <si>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</si>
  <si>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</si>
  <si>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</si>
  <si>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</si>
  <si>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</si>
  <si>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</si>
  <si>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</si>
  <si>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</si>
  <si>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</si>
  <si>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</si>
  <si>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</si>
  <si>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</si>
  <si>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</si>
  <si>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</si>
  <si>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</si>
  <si>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</si>
  <si>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</si>
  <si>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</si>
  <si>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</si>
  <si>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</si>
  <si>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</si>
  <si>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</si>
  <si>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</si>
  <si>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</si>
  <si>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</si>
  <si>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</si>
  <si>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</si>
  <si>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</si>
  <si>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</si>
  <si>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</si>
  <si>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</si>
  <si>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</si>
  <si>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</si>
  <si>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</si>
  <si>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</si>
  <si>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</si>
  <si>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</si>
  <si>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</si>
  <si>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</si>
  <si>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</si>
  <si>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</si>
  <si>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</si>
  <si>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</si>
  <si>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</si>
  <si>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</si>
  <si>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</si>
  <si>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</si>
  <si>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</si>
  <si>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</si>
  <si>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</si>
  <si>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</si>
  <si>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</si>
  <si>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</si>
  <si>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</si>
  <si>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</si>
  <si>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</si>
  <si>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</si>
  <si>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</si>
  <si>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</si>
  <si>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</si>
  <si>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</si>
  <si>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</si>
  <si>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</si>
  <si>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</si>
  <si>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</si>
  <si>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</si>
  <si>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</si>
  <si>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</si>
  <si>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</si>
  <si>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</si>
  <si>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</si>
  <si>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</si>
  <si>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</si>
  <si>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</si>
  <si>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</si>
  <si>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</si>
  <si>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</si>
  <si>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</si>
  <si>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</si>
  <si>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</si>
  <si>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</si>
  <si>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</si>
  <si>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</si>
  <si>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</si>
  <si>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</si>
  <si>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</si>
  <si>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</si>
  <si>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</si>
  <si>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</si>
  <si>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</si>
  <si>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</si>
  <si>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</si>
  <si>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</si>
  <si>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</si>
  <si>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</si>
  <si>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</si>
  <si>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</si>
  <si>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</si>
  <si>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</si>
  <si>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</si>
  <si>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</si>
  <si>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</si>
  <si>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</si>
  <si>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</si>
  <si>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</si>
  <si>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</si>
  <si>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</si>
  <si>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</si>
  <si>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</si>
  <si>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</si>
  <si>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</si>
  <si>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</si>
  <si>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</si>
  <si>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</si>
  <si>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</si>
  <si>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</si>
  <si>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</si>
  <si>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</si>
  <si>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</si>
  <si>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</si>
  <si>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</si>
  <si>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</si>
  <si>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</si>
  <si>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</si>
  <si>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</si>
  <si>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</si>
  <si>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</si>
  <si>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</si>
  <si>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</si>
  <si>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</si>
  <si>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</si>
  <si>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</si>
  <si>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</si>
  <si>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</si>
  <si>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</si>
  <si>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</si>
  <si>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</si>
  <si>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</si>
  <si>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</si>
  <si>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</si>
  <si>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</si>
  <si>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</si>
  <si>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</si>
  <si>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</si>
  <si>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</si>
  <si>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</si>
  <si>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</si>
  <si>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</si>
  <si>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</si>
  <si>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</si>
  <si>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</si>
  <si>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</si>
  <si>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</si>
  <si>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</si>
  <si>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</si>
  <si>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</si>
  <si>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</si>
  <si>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</si>
  <si>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</si>
  <si>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</si>
  <si>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</si>
  <si>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</si>
  <si>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</si>
  <si>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</si>
  <si>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</si>
  <si>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</si>
  <si>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</si>
  <si>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</si>
  <si>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</si>
  <si>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</si>
  <si>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</si>
  <si>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</si>
  <si>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</si>
  <si>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</si>
  <si>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</si>
  <si>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</si>
  <si>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</si>
  <si>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</si>
  <si>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</si>
  <si>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</si>
  <si>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</si>
  <si>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</si>
  <si>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</si>
  <si>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</si>
  <si>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</si>
  <si>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</si>
  <si>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</si>
  <si>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</si>
  <si>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</si>
  <si>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</si>
  <si>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</si>
  <si>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</si>
  <si>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</si>
  <si>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</si>
  <si>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</si>
  <si>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</si>
  <si>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</si>
  <si>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</si>
  <si>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</si>
  <si>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</si>
  <si>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</si>
  <si>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</si>
  <si>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</si>
  <si>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</si>
  <si>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</si>
  <si>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</si>
  <si>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</si>
  <si>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</si>
  <si>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</si>
  <si>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</si>
  <si>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</si>
  <si>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</si>
  <si>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</si>
  <si>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</si>
  <si>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</si>
  <si>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</si>
  <si>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</si>
  <si>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</si>
  <si>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</si>
  <si>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</si>
  <si>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</si>
  <si>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</si>
  <si>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</si>
  <si>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</si>
  <si>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</si>
  <si>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</si>
  <si>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</si>
  <si>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</si>
  <si>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</si>
  <si>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</si>
  <si>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</si>
  <si>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</si>
  <si>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</si>
  <si>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</si>
  <si>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</si>
  <si>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</si>
  <si>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</si>
  <si>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</si>
  <si>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</si>
  <si>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</si>
  <si>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</si>
  <si>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</si>
  <si>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</si>
  <si>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</si>
  <si>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</si>
  <si>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</si>
  <si>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</si>
  <si>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</si>
  <si>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</si>
  <si>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</si>
  <si>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</si>
  <si>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</si>
  <si>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</si>
  <si>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</si>
  <si>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</si>
  <si>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</si>
  <si>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</si>
  <si>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</si>
  <si>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</si>
  <si>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</si>
  <si>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</si>
  <si>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</si>
  <si>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</si>
  <si>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</si>
  <si>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</si>
  <si>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</si>
  <si>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</si>
  <si>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</si>
  <si>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</si>
  <si>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</si>
  <si>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</si>
  <si>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</si>
  <si>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</si>
  <si>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</si>
  <si>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</si>
  <si>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</si>
  <si>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</si>
  <si>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</si>
  <si>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</si>
  <si>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</si>
  <si>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</si>
  <si>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</si>
  <si>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</si>
  <si>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</si>
  <si>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</si>
  <si>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</si>
  <si>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</si>
  <si>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</si>
  <si>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</si>
  <si>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</si>
  <si>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</si>
  <si>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</si>
  <si>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</si>
  <si>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</si>
  <si>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</si>
  <si>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</si>
  <si>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</si>
  <si>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</si>
  <si>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</si>
  <si>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</si>
  <si>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</si>
  <si>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</si>
  <si>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</si>
  <si>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</si>
  <si>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</si>
  <si>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</si>
  <si>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</si>
  <si>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</si>
  <si>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</si>
  <si>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</si>
  <si>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</si>
  <si>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</si>
  <si>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</si>
  <si>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</si>
  <si>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</si>
  <si>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</si>
  <si>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</si>
  <si>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</si>
  <si>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</si>
  <si>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</si>
  <si>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</si>
  <si>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</si>
  <si>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</si>
  <si>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</si>
  <si>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</si>
  <si>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</si>
  <si>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</si>
  <si>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</si>
  <si>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</si>
  <si>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</si>
  <si>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</si>
  <si>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</si>
  <si>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</si>
  <si>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</si>
  <si>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</si>
  <si>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</si>
  <si>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</si>
  <si>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</si>
  <si>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</si>
  <si>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</si>
  <si>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</si>
  <si>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</si>
  <si>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</si>
  <si>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</si>
  <si>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</si>
  <si>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</si>
  <si>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</si>
  <si>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</si>
  <si>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</si>
  <si>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</si>
  <si>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</si>
  <si>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</si>
  <si>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</si>
  <si>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</si>
  <si>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</si>
  <si>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</si>
  <si>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</si>
  <si>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</si>
  <si>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</si>
  <si>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</si>
  <si>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</si>
  <si>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</si>
  <si>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</si>
  <si>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</si>
  <si>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</si>
  <si>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</si>
  <si>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</si>
  <si>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</si>
  <si>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</si>
  <si>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</si>
  <si>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</si>
  <si>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</si>
  <si>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</si>
  <si>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</si>
  <si>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</si>
  <si>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</si>
  <si>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</si>
  <si>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</si>
  <si>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</si>
  <si>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</si>
  <si>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</si>
  <si>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</si>
  <si>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</si>
  <si>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</si>
  <si>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</si>
  <si>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</si>
  <si>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</si>
  <si>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</si>
  <si>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</si>
  <si>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</si>
  <si>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</si>
  <si>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</si>
  <si>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</si>
  <si>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</si>
  <si>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</si>
  <si>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</si>
  <si>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</si>
  <si>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</si>
  <si>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</si>
  <si>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</si>
  <si>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</si>
  <si>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</si>
  <si>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</si>
  <si>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</si>
  <si>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</si>
  <si>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</si>
  <si>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</si>
  <si>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</si>
  <si>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</si>
  <si>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</si>
  <si>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</si>
  <si>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</si>
  <si>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</si>
  <si>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</si>
  <si>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</si>
  <si>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</si>
  <si>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</si>
  <si>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</si>
  <si>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</si>
  <si>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</si>
  <si>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</si>
  <si>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</si>
  <si>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</si>
  <si>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</si>
  <si>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</si>
  <si>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</si>
  <si>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</si>
  <si>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</si>
  <si>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</si>
  <si>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</si>
  <si>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</si>
  <si>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</si>
  <si>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</si>
  <si>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</si>
  <si>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</si>
  <si>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</si>
  <si>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</si>
  <si>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</si>
  <si>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</si>
  <si>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</si>
  <si>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</si>
  <si>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</si>
  <si>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</si>
  <si>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</si>
  <si>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</si>
  <si>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</si>
  <si>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</si>
  <si>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</si>
  <si>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</si>
  <si>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</si>
  <si>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</si>
  <si>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</si>
  <si>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</si>
  <si>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</si>
  <si>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</si>
  <si>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</si>
  <si>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</si>
  <si>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</si>
  <si>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</si>
  <si>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</si>
  <si>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</si>
  <si>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</si>
  <si>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</si>
  <si>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</si>
  <si>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</si>
  <si>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</si>
  <si>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</si>
  <si>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</si>
  <si>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</si>
  <si>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</si>
  <si>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</si>
  <si>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</si>
  <si>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</si>
  <si>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</si>
  <si>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</si>
  <si>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</si>
  <si>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</si>
  <si>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</si>
  <si>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</si>
  <si>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</si>
  <si>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</si>
  <si>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</si>
  <si>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</si>
  <si>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</si>
  <si>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</si>
  <si>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</si>
  <si>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</si>
  <si>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</si>
  <si>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</si>
  <si>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</si>
  <si>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</si>
  <si>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</si>
  <si>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</si>
  <si>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</si>
  <si>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</si>
  <si>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</si>
  <si>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</si>
  <si>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</si>
  <si>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</si>
  <si>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</si>
  <si>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</si>
  <si>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</si>
  <si>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</si>
  <si>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</si>
  <si>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</si>
  <si>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</si>
  <si>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</si>
  <si>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</si>
  <si>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</si>
  <si>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</si>
  <si>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</si>
  <si>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</si>
  <si>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</si>
  <si>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</si>
  <si>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</si>
  <si>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</si>
  <si>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</si>
  <si>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</si>
  <si>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</si>
  <si>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</si>
  <si>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</si>
  <si>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</si>
  <si>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</si>
  <si>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</si>
  <si>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</si>
  <si>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</si>
  <si>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</si>
  <si>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</si>
  <si>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</si>
  <si>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</si>
  <si>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</si>
  <si>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</si>
  <si>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</si>
  <si>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</si>
  <si>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</si>
  <si>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</si>
  <si>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</si>
  <si>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</si>
  <si>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</si>
  <si>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</si>
  <si>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</si>
  <si>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</si>
  <si>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</si>
  <si>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</si>
  <si>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</si>
  <si>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</si>
  <si>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</si>
  <si>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</si>
  <si>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</si>
  <si>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</si>
  <si>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</si>
  <si>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</si>
  <si>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</si>
  <si>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</si>
  <si>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</si>
  <si>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</si>
  <si>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</si>
  <si>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</si>
  <si>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</si>
  <si>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</si>
  <si>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</si>
  <si>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</si>
  <si>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</si>
  <si>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</si>
  <si>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</si>
  <si>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</si>
  <si>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</si>
  <si>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</si>
  <si>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</si>
  <si>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</si>
  <si>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</si>
  <si>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</si>
  <si>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</si>
  <si>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</si>
  <si>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</si>
  <si>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</si>
  <si>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</si>
  <si>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</si>
  <si>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</si>
  <si>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</si>
  <si>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</si>
  <si>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</si>
  <si>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</si>
  <si>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</si>
  <si>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</si>
  <si>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</si>
  <si>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</si>
  <si>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</si>
  <si>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</si>
  <si>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</si>
  <si>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</si>
  <si>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</si>
  <si>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</si>
  <si>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</si>
  <si>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</si>
  <si>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</si>
  <si>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</si>
  <si>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</si>
  <si>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</si>
  <si>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</si>
  <si>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</si>
  <si>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</si>
  <si>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</si>
  <si>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</si>
  <si>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</si>
  <si>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</si>
  <si>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</si>
  <si>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</si>
  <si>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</si>
  <si>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</si>
  <si>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</si>
  <si>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</si>
  <si>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</si>
  <si>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</si>
  <si>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</si>
  <si>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</si>
  <si>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</si>
  <si>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</si>
  <si>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</si>
  <si>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</si>
  <si>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</si>
  <si>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</si>
  <si>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</si>
  <si>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</si>
  <si>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</si>
  <si>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</si>
  <si>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</si>
  <si>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</si>
  <si>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</si>
  <si>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</si>
  <si>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</si>
  <si>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</si>
  <si>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</si>
  <si>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</si>
  <si>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</si>
  <si>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</si>
  <si>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</si>
  <si>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</si>
  <si>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</si>
  <si>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</si>
  <si>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</si>
  <si>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</si>
  <si>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</si>
  <si>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</si>
  <si>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</si>
  <si>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</si>
  <si>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</si>
  <si>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</si>
  <si>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</si>
  <si>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</si>
  <si>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</si>
  <si>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</si>
  <si>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</si>
  <si>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</si>
  <si>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</si>
  <si>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</si>
  <si>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</si>
  <si>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</si>
  <si>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</si>
  <si>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</si>
  <si>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</si>
  <si>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</si>
  <si>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</si>
  <si>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</si>
  <si>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</si>
  <si>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</si>
  <si>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</si>
  <si>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</si>
  <si>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</si>
  <si>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</si>
  <si>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</si>
  <si>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</si>
  <si>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</si>
  <si>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</si>
  <si>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</si>
  <si>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</si>
  <si>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</si>
  <si>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</si>
  <si>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</si>
  <si>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</si>
  <si>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</si>
  <si>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</si>
  <si>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</si>
  <si>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</si>
  <si>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</si>
  <si>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</si>
  <si>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</si>
  <si>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</si>
  <si>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</si>
  <si>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</si>
  <si>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</si>
  <si>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</si>
  <si>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</si>
  <si>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</si>
  <si>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</si>
  <si>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</si>
  <si>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</si>
  <si>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</si>
  <si>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</si>
  <si>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</si>
  <si>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</si>
  <si>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</si>
  <si>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</si>
  <si>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</si>
  <si>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</si>
  <si>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</si>
  <si>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</si>
  <si>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</si>
  <si>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</si>
  <si>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</si>
  <si>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</si>
  <si>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</si>
  <si>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</si>
  <si>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</si>
  <si>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</si>
  <si>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</si>
  <si>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</si>
  <si>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</si>
  <si>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</si>
  <si>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</si>
  <si>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</si>
  <si>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</si>
  <si>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</si>
  <si>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</si>
  <si>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</si>
  <si>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</si>
  <si>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</si>
  <si>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</si>
  <si>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</si>
  <si>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</si>
  <si>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</si>
  <si>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</si>
  <si>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</si>
  <si>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</si>
  <si>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</si>
  <si>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</si>
  <si>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</si>
  <si>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</si>
  <si>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</si>
  <si>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</si>
  <si>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</si>
  <si>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</si>
  <si>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</si>
  <si>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</si>
  <si>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</si>
  <si>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</si>
  <si>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</si>
  <si>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</si>
  <si>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</si>
  <si>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</si>
  <si>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</si>
  <si>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</si>
  <si>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</si>
  <si>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</si>
  <si>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</si>
  <si>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</si>
  <si>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</si>
  <si>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</si>
  <si>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</si>
  <si>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</si>
  <si>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</si>
  <si>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</si>
  <si>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</si>
  <si>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</si>
  <si>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</si>
  <si>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</si>
  <si>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</si>
  <si>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</si>
  <si>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</si>
  <si>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</si>
  <si>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</si>
  <si>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</si>
  <si>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</si>
  <si>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</si>
  <si>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</si>
  <si>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</si>
  <si>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</si>
  <si>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</si>
  <si>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</si>
  <si>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</si>
  <si>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</si>
  <si>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</si>
  <si>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</si>
  <si>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</si>
  <si>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</si>
  <si>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</si>
  <si>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</si>
  <si>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</si>
  <si>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</si>
  <si>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</si>
  <si>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</si>
  <si>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</si>
  <si>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</si>
  <si>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</si>
  <si>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</si>
  <si>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</si>
  <si>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</si>
  <si>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</si>
  <si>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</si>
  <si>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</si>
  <si>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</si>
  <si>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</si>
  <si>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</si>
  <si>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</si>
  <si>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</si>
  <si>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</si>
  <si>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</si>
  <si>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</si>
  <si>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</si>
  <si>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</si>
  <si>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</si>
  <si>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</si>
  <si>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</si>
  <si>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</si>
  <si>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</si>
  <si>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</si>
  <si>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</si>
  <si>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</si>
  <si>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</si>
  <si>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</si>
  <si>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</si>
  <si>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</si>
  <si>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</si>
  <si>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</si>
  <si>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</si>
  <si>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</si>
  <si>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</si>
  <si>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</si>
  <si>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</si>
  <si>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</si>
  <si>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</si>
  <si>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</si>
  <si>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</si>
  <si>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</si>
  <si>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</si>
  <si>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</si>
  <si>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</si>
  <si>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</si>
  <si>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</si>
  <si>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</si>
  <si>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</si>
  <si>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</si>
  <si>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</si>
  <si>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</si>
  <si>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</si>
  <si>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</si>
  <si>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</si>
  <si>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</si>
  <si>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</si>
  <si>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</si>
  <si>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</si>
  <si>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</si>
  <si>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</si>
  <si>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</si>
  <si>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</si>
  <si>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</si>
  <si>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</si>
  <si>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</si>
  <si>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</si>
  <si>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</si>
  <si>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</si>
  <si>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</si>
  <si>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</si>
  <si>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</si>
  <si>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</si>
  <si>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</si>
  <si>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</si>
  <si>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</si>
  <si>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</si>
  <si>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</si>
  <si>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</si>
  <si>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</si>
  <si>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</si>
  <si>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</si>
  <si>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</si>
  <si>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</si>
  <si>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</si>
  <si>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</si>
  <si>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</si>
  <si>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</si>
  <si>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</si>
  <si>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</si>
  <si>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</si>
  <si>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</si>
  <si>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</si>
  <si>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</si>
  <si>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</si>
  <si>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</si>
  <si>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</si>
  <si>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</si>
  <si>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</si>
  <si>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</si>
  <si>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</si>
  <si>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</si>
  <si>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</si>
  <si>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</si>
  <si>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</si>
  <si>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</si>
  <si>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</si>
  <si>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</si>
  <si>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</si>
  <si>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</si>
  <si>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</si>
  <si>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</si>
  <si>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</si>
  <si>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</si>
  <si>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</si>
  <si>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</si>
  <si>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</si>
  <si>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</si>
  <si>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</si>
  <si>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</si>
  <si>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</si>
  <si>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</si>
  <si>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</si>
  <si>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</si>
  <si>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</si>
  <si>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</si>
  <si>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</si>
  <si>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</si>
  <si>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</si>
  <si>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</si>
  <si>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</si>
  <si>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</si>
  <si>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</si>
  <si>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</si>
  <si>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</si>
  <si>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</si>
  <si>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</si>
  <si>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</si>
  <si>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</si>
  <si>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</si>
  <si>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</si>
  <si>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</si>
  <si>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</si>
  <si>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</si>
  <si>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</si>
  <si>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</si>
  <si>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</si>
  <si>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</si>
  <si>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</si>
  <si>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</si>
  <si>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</si>
  <si>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</si>
  <si>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</si>
  <si>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</si>
  <si>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</si>
  <si>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</si>
  <si>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</si>
  <si>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</si>
  <si>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</si>
  <si>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</si>
  <si>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</si>
  <si>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</si>
  <si>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</si>
  <si>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</si>
  <si>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</si>
  <si>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</si>
  <si>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</si>
  <si>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</si>
  <si>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</si>
  <si>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</si>
  <si>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</si>
  <si>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</si>
  <si>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</si>
  <si>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</si>
  <si>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</si>
  <si>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</si>
  <si>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</si>
  <si>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</si>
  <si>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</si>
  <si>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</si>
  <si>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</si>
  <si>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</si>
  <si>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</si>
  <si>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</si>
  <si>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</si>
  <si>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</si>
  <si>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</si>
  <si>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</si>
  <si>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</si>
  <si>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</si>
  <si>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</si>
  <si>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</si>
  <si>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</si>
  <si>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</si>
  <si>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</si>
  <si>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</si>
  <si>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</si>
  <si>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</si>
  <si>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</si>
  <si>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</si>
  <si>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</si>
  <si>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</si>
  <si>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</si>
  <si>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</si>
  <si>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</si>
  <si>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</si>
  <si>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</si>
  <si>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</si>
  <si>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</si>
  <si>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</si>
  <si>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</si>
  <si>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</si>
  <si>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</si>
  <si>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</si>
  <si>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</si>
  <si>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</si>
  <si>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</si>
  <si>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</si>
  <si>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</si>
  <si>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</si>
  <si>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</si>
  <si>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</si>
  <si>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</si>
  <si>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</si>
  <si>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</si>
  <si>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</si>
  <si>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</si>
  <si>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</si>
  <si>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</si>
  <si>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</si>
  <si>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</si>
  <si>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</si>
  <si>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</si>
  <si>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</si>
  <si>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</si>
  <si>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</si>
  <si>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</si>
  <si>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</si>
  <si>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</si>
  <si>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</si>
  <si>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</si>
  <si>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</si>
  <si>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</si>
  <si>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</si>
  <si>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</si>
  <si>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</si>
  <si>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</si>
  <si>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</si>
  <si>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</si>
  <si>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</si>
  <si>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</si>
  <si>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</si>
  <si>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</si>
  <si>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</si>
  <si>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</si>
  <si>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</si>
  <si>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</si>
  <si>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</si>
  <si>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</si>
  <si>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</si>
  <si>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</si>
  <si>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</si>
  <si>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</si>
  <si>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</si>
  <si>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</si>
  <si>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</si>
  <si>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</si>
  <si>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</si>
  <si>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</si>
  <si>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</si>
  <si>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</si>
  <si>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</si>
  <si>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</si>
  <si>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</si>
  <si>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</si>
  <si>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</si>
  <si>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</si>
  <si>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</si>
  <si>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</si>
  <si>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</si>
  <si>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</si>
  <si>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</si>
  <si>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</si>
  <si>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</si>
  <si>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</si>
  <si>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</si>
  <si>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</si>
  <si>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</si>
  <si>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</si>
  <si>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</si>
  <si>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</si>
  <si>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</si>
  <si>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</si>
  <si>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</si>
  <si>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</si>
  <si>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</si>
  <si>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</si>
  <si>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</si>
  <si>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</si>
  <si>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</si>
  <si>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</si>
  <si>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</si>
  <si>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</si>
  <si>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</si>
  <si>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</si>
  <si>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</si>
  <si>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</si>
  <si>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</si>
  <si>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</si>
  <si>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</si>
  <si>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</si>
  <si>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</si>
  <si>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</si>
  <si>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</si>
  <si>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</si>
  <si>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</si>
  <si>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</si>
  <si>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</si>
  <si>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</si>
  <si>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</si>
  <si>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</si>
  <si>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</si>
  <si>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</si>
  <si>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</si>
  <si>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</si>
  <si>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</si>
  <si>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</si>
  <si>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</si>
  <si>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</si>
  <si>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</si>
  <si>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</si>
  <si>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</si>
  <si>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</si>
  <si>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</si>
  <si>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</si>
  <si>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</si>
  <si>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</si>
  <si>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</si>
  <si>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</si>
  <si>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</si>
  <si>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</si>
  <si>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</si>
  <si>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</si>
  <si>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</si>
  <si>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</si>
  <si>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</si>
  <si>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</si>
  <si>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</si>
  <si>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</si>
  <si>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</si>
  <si>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</si>
  <si>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</si>
  <si>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</si>
  <si>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</si>
  <si>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</si>
  <si>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</si>
  <si>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</si>
  <si>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</si>
  <si>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</si>
  <si>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</si>
  <si>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</si>
  <si>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</si>
  <si>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</si>
  <si>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</si>
  <si>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</si>
  <si>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</si>
  <si>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</si>
  <si>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</si>
  <si>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</si>
  <si>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</si>
  <si>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</si>
  <si>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</si>
  <si>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</si>
  <si>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</si>
  <si>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</si>
  <si>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</si>
  <si>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</si>
  <si>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</si>
  <si>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</si>
  <si>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</si>
  <si>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</si>
  <si>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</si>
  <si>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</si>
  <si>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</si>
  <si>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</si>
  <si>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</si>
  <si>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</si>
  <si>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</si>
  <si>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</si>
  <si>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</si>
  <si>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</si>
  <si>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</si>
  <si>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</si>
  <si>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</si>
  <si>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</si>
  <si>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</si>
  <si>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</si>
  <si>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</si>
  <si>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</si>
  <si>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</si>
  <si>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</si>
  <si>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</si>
  <si>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</si>
  <si>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</si>
  <si>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</si>
  <si>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</si>
  <si>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</si>
  <si>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</si>
  <si>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</si>
  <si>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</si>
  <si>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</si>
  <si>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</si>
  <si>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</si>
  <si>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</si>
  <si>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</si>
  <si>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</si>
  <si>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</si>
  <si>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</si>
  <si>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</si>
  <si>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</si>
  <si>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</si>
  <si>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</si>
  <si>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</si>
  <si>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</si>
  <si>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</si>
  <si>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</si>
  <si>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</si>
  <si>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</si>
  <si>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</si>
  <si>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</si>
  <si>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</si>
  <si>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</si>
  <si>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</si>
  <si>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</si>
  <si>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</si>
  <si>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</si>
  <si>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</si>
  <si>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</si>
  <si>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</si>
  <si>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</si>
  <si>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</si>
  <si>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</si>
  <si>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</si>
  <si>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</si>
  <si>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</si>
  <si>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</si>
  <si>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</si>
  <si>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</si>
  <si>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</si>
  <si>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</si>
  <si>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</si>
  <si>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</si>
  <si>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</si>
  <si>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</si>
  <si>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</si>
  <si>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</si>
  <si>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</si>
  <si>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</si>
  <si>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</si>
  <si>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</si>
  <si>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</si>
  <si>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</si>
  <si>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</si>
  <si>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</si>
  <si>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</si>
  <si>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</si>
  <si>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</si>
  <si>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</si>
  <si>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</si>
  <si>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</si>
  <si>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</si>
  <si>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</si>
  <si>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</si>
  <si>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</si>
  <si>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</si>
  <si>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</si>
  <si>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</si>
  <si>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</si>
  <si>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</si>
  <si>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</si>
  <si>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</si>
  <si>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</si>
  <si>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</si>
  <si>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</si>
  <si>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</si>
  <si>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</si>
  <si>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</si>
  <si>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</si>
  <si>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</si>
  <si>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</si>
  <si>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</si>
  <si>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</si>
  <si>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</si>
  <si>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</si>
  <si>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</si>
  <si>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</si>
  <si>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</si>
  <si>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</si>
  <si>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</si>
  <si>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</si>
  <si>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</si>
  <si>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</si>
  <si>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</si>
  <si>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</si>
  <si>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</si>
  <si>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</si>
  <si>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</si>
  <si>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</si>
  <si>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</si>
  <si>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</si>
  <si>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</si>
  <si>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</si>
  <si>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</si>
  <si>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</si>
  <si>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</si>
  <si>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</si>
  <si>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</si>
  <si>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</si>
  <si>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</si>
  <si>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</si>
  <si>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</si>
  <si>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</si>
  <si>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</si>
  <si>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</si>
  <si>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</si>
  <si>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</si>
  <si>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</si>
  <si>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</si>
  <si>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</si>
  <si>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</si>
  <si>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</si>
  <si>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</si>
  <si>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</si>
  <si>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</si>
  <si>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</si>
  <si>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</si>
  <si>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</si>
  <si>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</si>
  <si>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</si>
  <si>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</si>
  <si>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</si>
  <si>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</si>
  <si>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</si>
  <si>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</si>
  <si>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</si>
  <si>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</si>
  <si>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</si>
  <si>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</si>
  <si>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</si>
  <si>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</si>
  <si>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</si>
  <si>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</si>
  <si>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</si>
  <si>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</si>
  <si>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</si>
  <si>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</si>
  <si>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</si>
  <si>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</si>
  <si>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</si>
  <si>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</si>
  <si>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</si>
  <si>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</si>
  <si>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</si>
  <si>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</si>
  <si>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</si>
  <si>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</si>
  <si>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</si>
  <si>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</si>
  <si>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</si>
  <si>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</si>
  <si>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</si>
  <si>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</si>
  <si>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</si>
  <si>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</si>
  <si>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</si>
  <si>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</si>
  <si>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</si>
  <si>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</si>
  <si>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</si>
  <si>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</si>
  <si>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</si>
  <si>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</si>
  <si>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</si>
  <si>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</si>
  <si>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</si>
  <si>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</si>
  <si>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</si>
  <si>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</si>
  <si>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</si>
  <si>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</si>
  <si>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</si>
  <si>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</si>
  <si>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</si>
  <si>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</si>
  <si>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</si>
  <si>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</si>
  <si>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</si>
  <si>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</si>
  <si>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</si>
  <si>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</si>
  <si>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</si>
  <si>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</si>
  <si>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</si>
  <si>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</si>
  <si>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</si>
  <si>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</si>
  <si>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</si>
  <si>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</si>
  <si>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</si>
  <si>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</si>
  <si>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</si>
  <si>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</si>
  <si>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</si>
  <si>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</si>
  <si>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</si>
  <si>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</si>
  <si>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</si>
  <si>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</si>
  <si>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</si>
  <si>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</si>
  <si>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</si>
  <si>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</si>
  <si>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</si>
  <si>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</si>
  <si>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</si>
  <si>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</si>
  <si>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</si>
  <si>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</si>
  <si>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</si>
  <si>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</si>
  <si>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</si>
  <si>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</si>
  <si>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</si>
  <si>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</si>
  <si>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</si>
  <si>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</si>
  <si>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</si>
  <si>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</si>
  <si>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</si>
  <si>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</si>
  <si>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</si>
  <si>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</si>
  <si>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</si>
  <si>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</si>
  <si>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</si>
  <si>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</si>
  <si>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</si>
  <si>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</si>
  <si>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</si>
  <si>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</si>
  <si>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</si>
  <si>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</si>
  <si>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</si>
  <si>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</si>
  <si>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</si>
  <si>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</si>
  <si>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</si>
  <si>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</si>
  <si>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</si>
  <si>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</si>
  <si>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</si>
  <si>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</si>
  <si>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</si>
  <si>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</si>
  <si>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</si>
  <si>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</si>
  <si>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</si>
  <si>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</si>
  <si>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</si>
  <si>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</si>
  <si>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</si>
  <si>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</si>
  <si>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</si>
  <si>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</si>
  <si>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</si>
  <si>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</si>
  <si>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</si>
  <si>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</si>
  <si>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</si>
  <si>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</si>
  <si>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</si>
  <si>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</si>
  <si>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</si>
  <si>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</si>
  <si>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</si>
  <si>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</si>
  <si>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</si>
  <si>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</si>
  <si>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</si>
  <si>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</si>
  <si>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</si>
  <si>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</si>
  <si>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</si>
  <si>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</si>
  <si>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</si>
  <si>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</si>
  <si>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</si>
  <si>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</si>
  <si>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</si>
  <si>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</si>
  <si>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</si>
  <si>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</si>
  <si>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</si>
  <si>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</si>
  <si>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</si>
  <si>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</si>
  <si>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</si>
  <si>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</si>
  <si>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</si>
  <si>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</si>
  <si>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</si>
  <si>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</si>
  <si>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</si>
  <si>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</si>
  <si>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</si>
  <si>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</si>
  <si>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</si>
  <si>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</si>
  <si>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</si>
  <si>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</si>
  <si>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</si>
  <si>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</si>
  <si>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</si>
  <si>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</si>
  <si>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</si>
  <si>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</si>
  <si>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</si>
  <si>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</si>
  <si>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</si>
  <si>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</si>
  <si>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</si>
  <si>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</si>
  <si>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</si>
  <si>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</si>
  <si>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</si>
  <si>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</si>
  <si>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</si>
  <si>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</si>
  <si>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</si>
  <si>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</si>
  <si>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</si>
  <si>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</si>
  <si>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</si>
  <si>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</si>
  <si>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</si>
  <si>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</si>
  <si>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</si>
  <si>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</si>
  <si>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</si>
  <si>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</si>
  <si>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</si>
  <si>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</si>
  <si>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</si>
  <si>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</si>
  <si>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</si>
  <si>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</si>
  <si>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</si>
  <si>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</si>
  <si>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</si>
  <si>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</si>
  <si>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</si>
  <si>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</si>
  <si>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</si>
  <si>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</si>
  <si>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</si>
  <si>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</si>
  <si>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</si>
  <si>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</si>
  <si>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</si>
  <si>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</si>
  <si>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</si>
  <si>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</si>
  <si>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</si>
  <si>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</si>
  <si>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</si>
  <si>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</si>
  <si>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</si>
  <si>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</si>
  <si>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</si>
  <si>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</si>
  <si>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</si>
  <si>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</si>
  <si>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</si>
  <si>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</si>
  <si>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</si>
  <si>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</si>
  <si>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</si>
  <si>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</si>
  <si>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</si>
  <si>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</si>
  <si>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</si>
  <si>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</si>
  <si>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</si>
  <si>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</si>
  <si>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</si>
  <si>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</si>
  <si>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</si>
  <si>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</si>
  <si>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</si>
  <si>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</si>
  <si>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</si>
  <si>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</si>
  <si>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</si>
  <si>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</si>
  <si>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</si>
  <si>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</si>
  <si>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</si>
  <si>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</si>
  <si>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</si>
  <si>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</si>
  <si>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</si>
  <si>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</si>
  <si>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</si>
  <si>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</si>
  <si>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</si>
  <si>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</si>
  <si>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</si>
  <si>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</si>
  <si>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</si>
  <si>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</si>
  <si>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</si>
  <si>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</si>
  <si>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</si>
  <si>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</si>
  <si>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</si>
  <si>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</si>
  <si>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</si>
  <si>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</si>
  <si>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</si>
  <si>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</si>
  <si>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</si>
  <si>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</si>
  <si>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</si>
  <si>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</si>
  <si>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</si>
  <si>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</si>
  <si>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</si>
  <si>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</si>
  <si>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</si>
  <si>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</si>
  <si>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</si>
  <si>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</si>
  <si>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</si>
  <si>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</si>
  <si>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</si>
  <si>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</si>
  <si>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</si>
  <si>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</si>
  <si>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</si>
  <si>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</si>
  <si>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</si>
  <si>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</si>
  <si>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</si>
  <si>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</si>
  <si>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</si>
  <si>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</si>
  <si>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</si>
  <si>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</si>
  <si>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</si>
  <si>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</si>
  <si>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</si>
  <si>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</si>
  <si>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</si>
  <si>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</si>
  <si>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</si>
  <si>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</si>
  <si>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</si>
  <si>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</si>
  <si>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</si>
  <si>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</si>
  <si>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</si>
  <si>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</si>
  <si>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</si>
  <si>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</si>
  <si>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</si>
  <si>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</si>
  <si>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</si>
  <si>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</si>
  <si>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</si>
  <si>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</si>
  <si>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</si>
  <si>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</si>
  <si>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</si>
  <si>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</si>
  <si>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</si>
  <si>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</si>
  <si>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</si>
  <si>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</si>
  <si>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</si>
  <si>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</si>
  <si>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</si>
  <si>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</si>
  <si>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</si>
  <si>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</si>
  <si>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</si>
  <si>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</si>
  <si>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</si>
  <si>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</si>
  <si>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</si>
  <si>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</si>
  <si>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</si>
  <si>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</si>
  <si>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</si>
  <si>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</si>
  <si>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</si>
  <si>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</si>
  <si>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</si>
  <si>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</si>
  <si>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</si>
  <si>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</si>
  <si>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</si>
  <si>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</si>
  <si>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</si>
  <si>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</si>
  <si>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</si>
  <si>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</si>
  <si>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</si>
  <si>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</si>
  <si>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</si>
  <si>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</si>
  <si>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</si>
  <si>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</si>
  <si>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</si>
  <si>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</si>
  <si>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</si>
  <si>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</si>
  <si>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</si>
  <si>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</si>
  <si>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</si>
  <si>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</si>
  <si>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</si>
  <si>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</si>
  <si>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</si>
  <si>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</si>
  <si>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</si>
  <si>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</si>
  <si>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</si>
  <si>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</si>
  <si>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</si>
  <si>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</si>
  <si>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</si>
  <si>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</si>
  <si>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</si>
  <si>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</si>
  <si>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</si>
  <si>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</si>
  <si>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</si>
  <si>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</si>
  <si>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</si>
  <si>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</si>
  <si>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</si>
  <si>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</si>
  <si>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</si>
  <si>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</si>
  <si>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</si>
  <si>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</si>
  <si>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</si>
  <si>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</si>
  <si>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</si>
  <si>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</si>
  <si>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</si>
  <si>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</si>
  <si>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</si>
  <si>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</si>
  <si>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</si>
  <si>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</si>
  <si>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</si>
  <si>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</si>
  <si>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</si>
  <si>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</si>
  <si>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</si>
  <si>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</si>
  <si>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</si>
  <si>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</si>
  <si>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</si>
  <si>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</si>
  <si>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</si>
  <si>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</si>
  <si>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</si>
  <si>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</si>
  <si>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</si>
  <si>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</si>
  <si>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</si>
  <si>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</si>
  <si>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</si>
  <si>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</si>
  <si>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</si>
  <si>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</si>
  <si>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</si>
  <si>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</si>
  <si>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</si>
  <si>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</si>
  <si>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</si>
  <si>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</si>
  <si>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</si>
  <si>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</si>
  <si>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</si>
  <si>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</si>
  <si>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</si>
  <si>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</si>
  <si>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</si>
  <si>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</si>
  <si>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</si>
  <si>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</si>
  <si>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</si>
  <si>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</si>
  <si>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</si>
  <si>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</si>
  <si>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</si>
  <si>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</si>
  <si>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</si>
  <si>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</si>
  <si>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</si>
  <si>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</si>
  <si>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</si>
  <si>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</si>
  <si>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</si>
  <si>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</si>
  <si>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</si>
  <si>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</si>
  <si>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</si>
  <si>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</si>
  <si>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</si>
  <si>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</si>
  <si>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</si>
  <si>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</si>
  <si>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</si>
  <si>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</si>
  <si>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</si>
  <si>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</si>
  <si>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</si>
  <si>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</si>
  <si>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</si>
  <si>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</si>
  <si>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</si>
  <si>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</si>
  <si>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</si>
  <si>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</si>
  <si>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</si>
  <si>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</si>
  <si>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</si>
  <si>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</si>
  <si>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</si>
  <si>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</si>
  <si>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</si>
  <si>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</si>
  <si>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</si>
  <si>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</si>
  <si>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</si>
  <si>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</si>
  <si>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</si>
  <si>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</si>
  <si>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</si>
  <si>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</si>
  <si>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</si>
  <si>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</si>
  <si>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</si>
  <si>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</si>
  <si>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</si>
  <si>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</si>
  <si>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</si>
  <si>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</si>
  <si>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</si>
  <si>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</si>
  <si>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</si>
  <si>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</si>
  <si>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</si>
  <si>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</si>
  <si>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</si>
  <si>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</si>
  <si>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</si>
  <si>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</si>
  <si>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</si>
  <si>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</si>
  <si>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</si>
  <si>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</si>
  <si>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</si>
  <si>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</si>
  <si>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</si>
  <si>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</si>
  <si>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</si>
  <si>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</si>
  <si>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</si>
  <si>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</si>
  <si>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</si>
  <si>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</si>
  <si>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</si>
  <si>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</si>
  <si>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</si>
  <si>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</si>
  <si>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</si>
  <si>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</si>
  <si>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</si>
  <si>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</si>
  <si>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</si>
  <si>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</si>
  <si>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</si>
  <si>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</si>
  <si>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</si>
  <si>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</si>
  <si>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</si>
  <si>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</si>
  <si>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</si>
  <si>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</si>
  <si>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</si>
  <si>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</si>
  <si>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</si>
  <si>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</si>
  <si>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</si>
  <si>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</si>
  <si>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</si>
  <si>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</si>
  <si>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</si>
  <si>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</si>
  <si>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</si>
  <si>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</si>
  <si>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</si>
  <si>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</si>
  <si>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</si>
  <si>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</si>
  <si>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</si>
  <si>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</si>
  <si>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</si>
  <si>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</si>
  <si>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</si>
  <si>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</si>
  <si>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</si>
  <si>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</si>
  <si>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</si>
  <si>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</si>
  <si>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</si>
  <si>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</si>
  <si>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</si>
  <si>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</si>
  <si>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</si>
  <si>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</si>
  <si>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</si>
  <si>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</si>
  <si>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</si>
  <si>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</si>
  <si>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</si>
  <si>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</si>
  <si>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</si>
  <si>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</si>
  <si>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</si>
  <si>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</si>
  <si>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</si>
  <si>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</si>
  <si>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</si>
  <si>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</si>
  <si>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</si>
  <si>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</si>
  <si>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</si>
  <si>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</si>
  <si>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</si>
  <si>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</si>
  <si>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</si>
  <si>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</si>
  <si>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</si>
  <si>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</si>
  <si>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</si>
  <si>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</si>
  <si>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</si>
  <si>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</si>
  <si>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</si>
  <si>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</si>
  <si>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</si>
  <si>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</si>
  <si>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</si>
  <si>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</si>
  <si>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</si>
  <si>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</si>
  <si>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</si>
  <si>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</si>
  <si>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</si>
  <si>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</si>
  <si>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</si>
  <si>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</si>
  <si>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</si>
  <si>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</si>
  <si>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</si>
  <si>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</si>
  <si>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</si>
  <si>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</si>
  <si>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</si>
  <si>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</si>
  <si>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</si>
  <si>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</si>
  <si>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</si>
  <si>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</si>
  <si>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</si>
  <si>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</si>
  <si>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</si>
  <si>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</si>
  <si>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</si>
  <si>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</si>
  <si>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</si>
  <si>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</si>
  <si>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</si>
  <si>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</si>
  <si>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</si>
  <si>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</si>
  <si>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</si>
  <si>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</si>
  <si>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</si>
  <si>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</si>
  <si>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</si>
  <si>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</si>
  <si>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</si>
  <si>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</si>
  <si>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</si>
  <si>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</si>
  <si>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</si>
  <si>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</si>
  <si>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</si>
  <si>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</si>
  <si>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</si>
  <si>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</si>
  <si>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</si>
  <si>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</si>
  <si>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</si>
  <si>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</si>
  <si>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</si>
  <si>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</si>
  <si>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</si>
  <si>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</si>
  <si>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</si>
  <si>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</si>
  <si>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</si>
  <si>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</si>
  <si>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</si>
  <si>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</si>
  <si>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</si>
  <si>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</si>
  <si>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</si>
  <si>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</si>
  <si>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</si>
  <si>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</si>
  <si>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</si>
  <si>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</si>
  <si>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</si>
  <si>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</si>
  <si>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</si>
  <si>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</si>
  <si>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</si>
  <si>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</si>
  <si>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</si>
  <si>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</si>
  <si>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</si>
  <si>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</si>
  <si>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</si>
  <si>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</si>
  <si>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</si>
  <si>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</si>
  <si>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</si>
  <si>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</si>
  <si>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</si>
  <si>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</si>
  <si>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</si>
  <si>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</si>
  <si>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</si>
  <si>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</si>
  <si>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</si>
  <si>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</si>
  <si>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</si>
  <si>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</si>
  <si>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</si>
  <si>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</si>
  <si>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</si>
  <si>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</si>
  <si>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</si>
  <si>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</si>
  <si>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</si>
  <si>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</si>
  <si>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</si>
  <si>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</si>
  <si>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</si>
  <si>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</si>
  <si>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</si>
  <si>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</si>
  <si>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</si>
  <si>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</si>
  <si>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</si>
  <si>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</si>
  <si>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</si>
  <si>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</si>
  <si>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</si>
  <si>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</si>
  <si>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</si>
  <si>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</si>
  <si>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</si>
  <si>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</si>
  <si>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</si>
  <si>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</si>
  <si>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</si>
  <si>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</si>
  <si>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</si>
  <si>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</si>
  <si>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</si>
  <si>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</si>
  <si>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</si>
  <si>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</si>
  <si>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</si>
  <si>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</si>
  <si>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</si>
  <si>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</si>
  <si>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</si>
  <si>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</si>
  <si>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</si>
  <si>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</si>
  <si>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</si>
  <si>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</si>
  <si>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</si>
  <si>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</si>
  <si>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</si>
  <si>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</si>
  <si>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</si>
  <si>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</si>
  <si>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</si>
  <si>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</si>
  <si>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</si>
  <si>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</si>
  <si>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</si>
  <si>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</si>
  <si>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</si>
  <si>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</si>
  <si>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</si>
  <si>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</si>
  <si>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</si>
  <si>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</si>
  <si>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</si>
  <si>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</si>
  <si>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</si>
  <si>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</si>
  <si>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</si>
  <si>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</si>
  <si>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</si>
  <si>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</si>
  <si>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</si>
  <si>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</si>
  <si>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</si>
  <si>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</si>
  <si>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</si>
  <si>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</si>
  <si>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</si>
  <si>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</si>
  <si>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</si>
  <si>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</si>
  <si>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</si>
  <si>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</si>
  <si>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</si>
  <si>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</si>
  <si>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</si>
  <si>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</si>
  <si>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</si>
  <si>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</si>
  <si>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</si>
  <si>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</si>
  <si>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</si>
  <si>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</si>
  <si>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</si>
  <si>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</si>
  <si>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</si>
  <si>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</si>
  <si>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</si>
  <si>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</si>
  <si>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</si>
  <si>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</si>
  <si>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</si>
  <si>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</si>
  <si>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</si>
  <si>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</si>
  <si>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</si>
  <si>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</si>
  <si>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</si>
  <si>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</si>
  <si>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</si>
  <si>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</si>
  <si>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</si>
  <si>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</si>
  <si>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</si>
  <si>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</si>
  <si>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</si>
  <si>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</si>
  <si>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</si>
  <si>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</si>
  <si>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</si>
  <si>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</si>
  <si>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</si>
  <si>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</si>
  <si>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</si>
  <si>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</si>
  <si>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</si>
  <si>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</si>
  <si>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</si>
  <si>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</si>
  <si>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</si>
  <si>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</si>
  <si>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</si>
  <si>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</si>
  <si>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</si>
  <si>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</si>
  <si>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</si>
  <si>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</si>
  <si>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</si>
  <si>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</si>
  <si>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</si>
  <si>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</si>
  <si>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</si>
  <si>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</si>
  <si>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</si>
  <si>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</si>
  <si>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</si>
  <si>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</si>
  <si>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</si>
  <si>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</si>
  <si>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</si>
  <si>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</si>
  <si>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</si>
  <si>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</si>
  <si>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</si>
  <si>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</si>
  <si>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</si>
  <si>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</si>
  <si>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</si>
  <si>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</si>
  <si>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</si>
  <si>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</si>
  <si>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</si>
  <si>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</si>
  <si>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</si>
  <si>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</si>
  <si>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</si>
  <si>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</si>
  <si>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</si>
  <si>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</si>
  <si>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</si>
  <si>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</si>
  <si>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</si>
  <si>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</si>
  <si>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</si>
  <si>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</si>
  <si>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</si>
  <si>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</si>
  <si>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</si>
  <si>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</si>
  <si>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</si>
  <si>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</si>
  <si>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</si>
  <si>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</si>
  <si>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</si>
  <si>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</si>
  <si>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</si>
  <si>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</si>
  <si>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</si>
  <si>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</si>
  <si>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</si>
  <si>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</si>
  <si>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</si>
  <si>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</si>
  <si>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</si>
  <si>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</si>
  <si>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</si>
  <si>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</si>
  <si>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</si>
  <si>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</si>
  <si>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</si>
  <si>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</si>
  <si>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</si>
  <si>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</si>
  <si>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</si>
  <si>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</si>
  <si>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</si>
  <si>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</si>
  <si>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</si>
  <si>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</si>
  <si>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</si>
  <si>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</si>
  <si>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</si>
  <si>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</si>
  <si>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</si>
  <si>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</si>
  <si>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</si>
  <si>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</si>
  <si>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</si>
  <si>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</si>
  <si>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</si>
  <si>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</si>
  <si>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</si>
  <si>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</si>
  <si>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</si>
  <si>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</si>
  <si>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</si>
  <si>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</si>
  <si>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</si>
  <si>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</si>
  <si>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</si>
  <si>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</si>
  <si>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</si>
  <si>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</si>
  <si>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</si>
  <si>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</si>
  <si>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</si>
  <si>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</si>
  <si>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</si>
  <si>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</si>
  <si>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</si>
  <si>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</si>
  <si>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</si>
  <si>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</si>
  <si>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</si>
  <si>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</si>
  <si>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</si>
  <si>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</si>
  <si>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</si>
  <si>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</si>
  <si>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</si>
  <si>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</si>
  <si>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</si>
  <si>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</si>
  <si>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</si>
  <si>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</si>
  <si>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</si>
  <si>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</si>
  <si>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</si>
  <si>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</si>
  <si>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</si>
  <si>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</si>
  <si>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</si>
  <si>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</si>
  <si>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</si>
  <si>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</si>
  <si>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</si>
  <si>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</si>
  <si>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</si>
  <si>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</si>
  <si>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</si>
  <si>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</si>
  <si>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</si>
  <si>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</si>
  <si>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</si>
  <si>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</si>
  <si>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</si>
  <si>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</si>
  <si>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</si>
  <si>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</si>
  <si>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</si>
  <si>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</si>
  <si>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</si>
  <si>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</si>
  <si>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</si>
  <si>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</si>
  <si>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</si>
  <si>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</si>
  <si>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</si>
  <si>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</si>
  <si>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</si>
  <si>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</si>
  <si>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</si>
  <si>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</si>
  <si>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</si>
  <si>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</si>
  <si>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</si>
  <si>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</si>
  <si>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</si>
  <si>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</si>
  <si>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</si>
  <si>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</si>
  <si>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</si>
  <si>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</si>
  <si>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</si>
  <si>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</si>
  <si>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</si>
  <si>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</si>
  <si>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</si>
  <si>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</si>
  <si>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</si>
  <si>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</si>
  <si>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</si>
  <si>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</si>
  <si>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</si>
  <si>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</si>
  <si>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</si>
  <si>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</si>
  <si>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</si>
  <si>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</si>
  <si>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</si>
  <si>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</si>
  <si>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</si>
  <si>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</si>
  <si>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</si>
  <si>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</si>
  <si>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</si>
  <si>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</si>
  <si>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</si>
  <si>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</si>
  <si>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</si>
  <si>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</si>
  <si>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</si>
  <si>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</si>
  <si>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</si>
  <si>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</si>
  <si>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</si>
  <si>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</si>
  <si>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</si>
  <si>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</si>
  <si>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</si>
  <si>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</si>
  <si>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</si>
  <si>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</si>
  <si>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</si>
  <si>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</si>
  <si>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</si>
  <si>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</si>
  <si>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</si>
  <si>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</si>
  <si>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</si>
  <si>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</si>
  <si>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</si>
  <si>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</si>
  <si>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</si>
  <si>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</si>
  <si>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</si>
  <si>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</si>
  <si>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</si>
  <si>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</si>
  <si>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</si>
  <si>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</si>
  <si>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</si>
  <si>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</si>
  <si>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</si>
  <si>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</si>
  <si>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</si>
  <si>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</si>
  <si>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</si>
  <si>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</si>
  <si>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</si>
  <si>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</si>
  <si>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</si>
  <si>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</si>
  <si>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</si>
  <si>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</si>
  <si>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</si>
  <si>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</si>
  <si>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</si>
  <si>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</si>
  <si>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</si>
  <si>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</si>
  <si>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</si>
  <si>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</si>
  <si>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</si>
  <si>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</si>
  <si>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</si>
  <si>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</si>
  <si>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</si>
  <si>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</si>
  <si>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</si>
  <si>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</si>
  <si>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</si>
  <si>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</si>
  <si>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</si>
  <si>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</si>
  <si>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</si>
  <si>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</si>
  <si>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</si>
  <si>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</si>
  <si>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</si>
  <si>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</si>
  <si>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</si>
  <si>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</si>
  <si>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</si>
  <si>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</si>
  <si>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</si>
  <si>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</si>
  <si>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</si>
  <si>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</si>
  <si>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</si>
  <si>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</si>
  <si>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</si>
  <si>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</si>
  <si>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</si>
  <si>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</si>
  <si>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</si>
  <si>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</si>
  <si>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</si>
  <si>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</si>
  <si>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</si>
  <si>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</si>
  <si>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</si>
  <si>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</si>
  <si>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</si>
  <si>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</si>
  <si>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</si>
  <si>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</si>
  <si>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</si>
  <si>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</si>
  <si>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</si>
  <si>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</si>
  <si>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</si>
  <si>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</si>
  <si>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</si>
  <si>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</si>
  <si>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</si>
  <si>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</si>
  <si>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</si>
  <si>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</si>
  <si>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</si>
  <si>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</si>
  <si>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</si>
  <si>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</si>
  <si>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</si>
  <si>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</si>
  <si>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</si>
  <si>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</si>
  <si>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</si>
  <si>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</si>
  <si>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</si>
  <si>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</si>
  <si>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</si>
  <si>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</si>
  <si>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</si>
  <si>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</si>
  <si>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</si>
  <si>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</si>
  <si>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</si>
  <si>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</si>
  <si>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</si>
  <si>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</si>
  <si>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</si>
  <si>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</si>
  <si>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</si>
  <si>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</si>
  <si>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</si>
  <si>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</si>
  <si>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</si>
  <si>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</si>
  <si>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</si>
  <si>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</si>
  <si>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</si>
  <si>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</si>
  <si>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</si>
  <si>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</si>
  <si>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</si>
  <si>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</si>
  <si>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</si>
  <si>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</si>
  <si>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</si>
  <si>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</si>
  <si>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</si>
  <si>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</si>
  <si>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</si>
  <si>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</si>
  <si>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</si>
  <si>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</si>
  <si>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</si>
  <si>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</si>
  <si>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</si>
  <si>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</si>
  <si>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</si>
  <si>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</si>
  <si>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</si>
  <si>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</si>
  <si>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</si>
  <si>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</si>
  <si>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</si>
  <si>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</si>
  <si>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</si>
  <si>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</si>
  <si>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</si>
  <si>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</si>
  <si>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</si>
  <si>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</si>
  <si>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</si>
  <si>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</si>
  <si>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</si>
  <si>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</si>
  <si>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</si>
  <si>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</si>
  <si>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</si>
  <si>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</si>
  <si>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</si>
  <si>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</si>
  <si>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</si>
  <si>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</si>
  <si>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</si>
  <si>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</si>
  <si>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</si>
  <si>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</si>
  <si>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</si>
  <si>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</si>
  <si>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</si>
  <si>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</si>
  <si>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</si>
  <si>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</si>
  <si>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</si>
  <si>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</si>
  <si>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</si>
  <si>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</si>
  <si>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</si>
  <si>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</si>
  <si>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</si>
  <si>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</si>
  <si>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</si>
  <si>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</si>
  <si>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</si>
  <si>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</si>
  <si>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</si>
  <si>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</si>
  <si>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</si>
  <si>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</si>
  <si>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</si>
  <si>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</si>
  <si>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</si>
  <si>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</si>
  <si>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</si>
  <si>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</si>
  <si>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</si>
  <si>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</si>
  <si>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</si>
  <si>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</si>
  <si>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</si>
  <si>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</si>
  <si>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</si>
  <si>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</si>
  <si>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</si>
  <si>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</si>
  <si>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</si>
  <si>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</si>
  <si>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</si>
  <si>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</si>
  <si>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</si>
  <si>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</si>
  <si>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</si>
  <si>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</si>
  <si>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</si>
  <si>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</si>
  <si>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</si>
  <si>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</si>
  <si>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</si>
  <si>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</si>
  <si>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</si>
  <si>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</si>
  <si>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</si>
  <si>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</si>
  <si>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</si>
  <si>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</si>
  <si>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</si>
  <si>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</si>
  <si>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</si>
  <si>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</si>
  <si>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</si>
  <si>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</si>
  <si>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</si>
  <si>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</si>
  <si>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</si>
  <si>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</si>
  <si>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</si>
  <si>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</si>
  <si>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</si>
  <si>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</si>
  <si>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</si>
  <si>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</si>
  <si>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</si>
  <si>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</si>
  <si>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</si>
  <si>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</si>
  <si>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</si>
  <si>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</si>
  <si>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</si>
  <si>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</si>
  <si>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</si>
  <si>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</si>
  <si>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</si>
  <si>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</si>
  <si>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</si>
  <si>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</si>
  <si>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</si>
  <si>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</si>
  <si>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</si>
  <si>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</si>
  <si>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</si>
  <si>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</si>
  <si>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</si>
  <si>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</si>
  <si>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</si>
  <si>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</si>
  <si>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</si>
  <si>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</si>
  <si>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</si>
  <si>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</si>
  <si>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</si>
  <si>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</si>
  <si>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</si>
  <si>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</si>
  <si>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</si>
  <si>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</si>
  <si>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</si>
  <si>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</si>
  <si>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</si>
  <si>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</si>
  <si>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</si>
  <si>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</si>
  <si>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</si>
  <si>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</si>
  <si>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</si>
  <si>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</si>
  <si>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</si>
  <si>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</si>
  <si>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</si>
  <si>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</si>
  <si>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</si>
  <si>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</si>
  <si>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</si>
  <si>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</si>
  <si>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</si>
  <si>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</si>
  <si>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</si>
  <si>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</si>
  <si>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</si>
  <si>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</si>
  <si>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</si>
  <si>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</si>
  <si>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</si>
  <si>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</si>
  <si>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</si>
  <si>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</si>
  <si>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</si>
  <si>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</si>
  <si>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</si>
  <si>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</si>
  <si>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</si>
  <si>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</si>
  <si>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</si>
  <si>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</si>
  <si>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</si>
  <si>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</si>
  <si>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</si>
  <si>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</si>
  <si>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</si>
  <si>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</si>
  <si>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</si>
  <si>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</si>
  <si>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</si>
  <si>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</si>
  <si>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</si>
  <si>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</si>
  <si>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</si>
  <si>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</si>
  <si>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</si>
  <si>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</si>
  <si>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</si>
  <si>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</si>
  <si>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</si>
  <si>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</si>
  <si>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</si>
  <si>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</si>
  <si>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</si>
  <si>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</si>
  <si>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</si>
  <si>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</si>
  <si>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</si>
  <si>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</si>
  <si>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</si>
  <si>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</si>
  <si>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</si>
  <si>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</si>
  <si>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</si>
  <si>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</si>
  <si>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</si>
  <si>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</si>
  <si>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</si>
  <si>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</si>
  <si>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</si>
  <si>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</si>
  <si>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</si>
  <si>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</si>
  <si>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</si>
  <si>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</si>
  <si>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</si>
  <si>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</si>
  <si>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</si>
  <si>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</si>
  <si>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</si>
  <si>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</si>
  <si>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</si>
  <si>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</si>
  <si>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</si>
  <si>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</si>
  <si>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</si>
  <si>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</si>
  <si>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</si>
  <si>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</si>
  <si>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</si>
  <si>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</si>
  <si>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</si>
  <si>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</si>
  <si>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</si>
  <si>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</si>
  <si>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</si>
  <si>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</si>
  <si>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</si>
  <si>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</si>
  <si>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</si>
  <si>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</si>
  <si>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</si>
  <si>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</si>
  <si>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</si>
  <si>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</si>
  <si>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</si>
  <si>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</si>
  <si>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</si>
  <si>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</si>
  <si>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</si>
  <si>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</si>
  <si>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</si>
  <si>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</si>
  <si>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</si>
  <si>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</si>
  <si>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</si>
  <si>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</si>
  <si>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</si>
  <si>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</si>
  <si>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</si>
  <si>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</si>
  <si>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</si>
  <si>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</si>
  <si>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</si>
  <si>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</si>
  <si>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</si>
  <si>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</si>
  <si>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</si>
  <si>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</si>
  <si>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</si>
  <si>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</si>
  <si>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</si>
  <si>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</si>
  <si>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</si>
  <si>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</si>
  <si>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</si>
  <si>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</si>
  <si>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</si>
  <si>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</si>
  <si>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</si>
  <si>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</si>
  <si>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</si>
  <si>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</si>
  <si>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</si>
  <si>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</si>
  <si>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</si>
  <si>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</si>
  <si>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</si>
  <si>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</si>
  <si>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</si>
  <si>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</si>
  <si>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</si>
  <si>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</si>
  <si>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</si>
  <si>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</si>
  <si>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</si>
  <si>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</si>
  <si>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</si>
  <si>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</si>
  <si>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</si>
  <si>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</si>
  <si>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</si>
  <si>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</si>
  <si>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</si>
  <si>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</si>
  <si>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</si>
  <si>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</si>
  <si>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</si>
  <si>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</si>
  <si>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</si>
  <si>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</si>
  <si>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</si>
  <si>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</si>
  <si>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</si>
  <si>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</si>
  <si>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</si>
  <si>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</si>
  <si>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</si>
  <si>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</si>
  <si>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</si>
  <si>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</si>
  <si>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</si>
  <si>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</si>
  <si>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</si>
  <si>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</si>
  <si>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</si>
  <si>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</si>
  <si>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</si>
  <si>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</si>
  <si>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</si>
  <si>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</si>
  <si>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</si>
  <si>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</si>
  <si>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</si>
  <si>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</si>
  <si>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</si>
  <si>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</si>
  <si>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</si>
  <si>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</si>
  <si>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</si>
  <si>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</si>
  <si>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</si>
  <si>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</si>
  <si>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</si>
  <si>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</si>
  <si>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</si>
  <si>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</si>
  <si>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</si>
  <si>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</si>
  <si>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</si>
  <si>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</si>
  <si>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</si>
  <si>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</si>
  <si>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</si>
  <si>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</si>
  <si>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</si>
  <si>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</si>
  <si>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</si>
  <si>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</si>
  <si>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</si>
  <si>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</si>
  <si>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</si>
  <si>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</si>
  <si>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</si>
  <si>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</si>
  <si>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</si>
  <si>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</si>
  <si>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</si>
  <si>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</si>
  <si>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</si>
  <si>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</si>
  <si>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</si>
  <si>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</si>
  <si>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</si>
  <si>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</si>
  <si>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</si>
  <si>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</si>
  <si>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</si>
  <si>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</si>
  <si>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</si>
  <si>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</si>
  <si>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</si>
  <si>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</si>
  <si>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</si>
  <si>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</si>
  <si>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</si>
  <si>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</si>
  <si>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</si>
  <si>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</si>
  <si>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</si>
  <si>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</si>
  <si>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</si>
  <si>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</si>
  <si>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</si>
  <si>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</si>
  <si>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</si>
  <si>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</si>
  <si>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</si>
  <si>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</si>
  <si>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</si>
  <si>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</si>
  <si>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</si>
  <si>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</si>
  <si>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</si>
  <si>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</si>
  <si>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</si>
  <si>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</si>
  <si>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</si>
  <si>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</si>
  <si>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</si>
  <si>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</si>
  <si>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</si>
  <si>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</si>
  <si>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</si>
  <si>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</si>
  <si>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</si>
  <si>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</si>
  <si>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</si>
  <si>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</si>
  <si>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</si>
  <si>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</si>
  <si>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</si>
  <si>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</si>
  <si>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</si>
  <si>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</si>
  <si>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</si>
  <si>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</si>
  <si>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</si>
  <si>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</si>
  <si>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</si>
  <si>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</si>
  <si>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</si>
  <si>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</si>
  <si>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</si>
  <si>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</si>
  <si>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</si>
  <si>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</si>
  <si>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</si>
  <si>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</si>
  <si>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</si>
  <si>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</si>
  <si>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</si>
  <si>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</si>
  <si>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</si>
  <si>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</si>
  <si>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</si>
  <si>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</si>
  <si>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</si>
  <si>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</si>
  <si>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</si>
  <si>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</si>
  <si>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</si>
  <si>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</si>
  <si>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</si>
  <si>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</si>
  <si>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</si>
  <si>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</si>
  <si>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</si>
  <si>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</si>
  <si>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</si>
  <si>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</si>
  <si>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</si>
  <si>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</si>
  <si>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</si>
  <si>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</si>
  <si>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</si>
  <si>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</si>
  <si>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</si>
  <si>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</si>
  <si>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</si>
  <si>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</si>
  <si>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</si>
  <si>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</si>
  <si>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</si>
  <si>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</si>
  <si>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</si>
  <si>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</si>
  <si>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</si>
  <si>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</si>
  <si>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</si>
  <si>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</si>
  <si>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</si>
  <si>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</si>
  <si>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</si>
  <si>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</si>
  <si>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</si>
  <si>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</si>
  <si>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</si>
  <si>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</si>
  <si>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</si>
  <si>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</si>
  <si>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</si>
  <si>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</si>
  <si>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</si>
  <si>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</si>
  <si>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</si>
  <si>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</si>
  <si>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</si>
  <si>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</si>
  <si>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</si>
  <si>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</si>
  <si>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</si>
  <si>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</si>
  <si>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</si>
  <si>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</si>
  <si>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</si>
  <si>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</si>
  <si>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</si>
  <si>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</si>
  <si>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</si>
  <si>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</si>
  <si>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</si>
  <si>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</si>
  <si>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</si>
  <si>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</si>
  <si>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</si>
  <si>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</si>
  <si>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</si>
  <si>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</si>
  <si>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</si>
  <si>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</si>
  <si>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</si>
  <si>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</si>
  <si>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</si>
  <si>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</si>
  <si>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</si>
  <si>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</si>
  <si>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</si>
  <si>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</si>
  <si>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</si>
  <si>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</si>
  <si>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</si>
  <si>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</si>
  <si>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</si>
  <si>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</si>
  <si>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</si>
  <si>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</si>
  <si>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</si>
  <si>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</si>
  <si>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</si>
  <si>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</si>
  <si>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</si>
  <si>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</si>
  <si>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</si>
  <si>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</si>
  <si>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</si>
  <si>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</si>
  <si>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</si>
  <si>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</si>
  <si>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</si>
  <si>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</si>
  <si>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</si>
  <si>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</si>
  <si>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</si>
  <si>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</si>
  <si>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</si>
  <si>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</si>
  <si>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</si>
  <si>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</si>
  <si>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</si>
  <si>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</si>
  <si>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</si>
  <si>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</si>
  <si>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</si>
  <si>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</si>
  <si>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</si>
  <si>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</si>
  <si>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</si>
  <si>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</si>
  <si>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</si>
  <si>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</si>
  <si>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</si>
  <si>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</si>
  <si>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</si>
  <si>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</si>
  <si>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</si>
  <si>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</si>
  <si>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</si>
  <si>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</si>
  <si>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</si>
  <si>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</si>
  <si>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</si>
  <si>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</si>
  <si>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</si>
  <si>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</si>
  <si>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</si>
  <si>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</si>
  <si>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</si>
  <si>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</si>
  <si>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</si>
  <si>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</si>
  <si>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</si>
  <si>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</si>
  <si>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</si>
  <si>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</si>
  <si>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</si>
  <si>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</si>
  <si>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</si>
  <si>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</si>
  <si>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</si>
  <si>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</si>
  <si>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</si>
  <si>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</si>
  <si>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</si>
  <si>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</si>
  <si>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</si>
  <si>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</si>
  <si>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</si>
  <si>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</si>
  <si>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</si>
  <si>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</si>
  <si>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</si>
  <si>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</si>
  <si>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</si>
  <si>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</si>
  <si>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</si>
  <si>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</si>
  <si>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</si>
  <si>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</si>
  <si>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</si>
  <si>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</si>
  <si>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</si>
  <si>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</si>
  <si>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</si>
  <si>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</si>
  <si>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</si>
  <si>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</si>
  <si>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</si>
  <si>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</si>
  <si>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</si>
  <si>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</si>
  <si>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</si>
  <si>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</si>
  <si>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</si>
  <si>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</si>
  <si>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</si>
  <si>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</si>
  <si>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</si>
  <si>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</si>
  <si>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</si>
  <si>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</si>
  <si>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</si>
  <si>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</si>
  <si>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</si>
  <si>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</si>
  <si>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</si>
  <si>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</si>
  <si>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</si>
  <si>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</si>
  <si>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</si>
  <si>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</si>
  <si>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</si>
  <si>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</si>
  <si>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</si>
  <si>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</si>
  <si>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</si>
  <si>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</si>
  <si>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</si>
  <si>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</si>
  <si>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</si>
  <si>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</si>
  <si>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</si>
  <si>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</si>
  <si>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</si>
  <si>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</si>
  <si>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</si>
  <si>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</si>
  <si>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</si>
  <si>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</si>
  <si>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</si>
  <si>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</si>
  <si>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</si>
  <si>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</si>
  <si>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</si>
  <si>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</si>
  <si>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</si>
  <si>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</si>
  <si>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</si>
  <si>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</si>
  <si>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</si>
  <si>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</si>
  <si>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</si>
  <si>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</si>
  <si>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</si>
  <si>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</si>
  <si>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</si>
  <si>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</si>
  <si>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</si>
  <si>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</si>
  <si>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</si>
  <si>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</si>
  <si>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</si>
  <si>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</si>
  <si>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</si>
  <si>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</si>
  <si>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</si>
  <si>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</si>
  <si>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</si>
  <si>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</si>
  <si>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</si>
  <si>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</si>
  <si>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</si>
  <si>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</si>
  <si>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</si>
  <si>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</si>
  <si>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</si>
  <si>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</si>
  <si>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</si>
  <si>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</si>
  <si>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</si>
  <si>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</si>
  <si>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</si>
  <si>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</si>
  <si>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</si>
  <si>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</si>
  <si>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</si>
  <si>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</si>
  <si>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</si>
  <si>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</si>
  <si>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</si>
  <si>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</si>
  <si>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</si>
  <si>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</si>
  <si>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</si>
  <si>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</si>
  <si>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</si>
  <si>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</si>
  <si>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</si>
  <si>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</si>
  <si>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</si>
  <si>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</si>
  <si>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</si>
  <si>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</si>
  <si>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</si>
  <si>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</si>
  <si>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</si>
  <si>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</si>
  <si>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</si>
  <si>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</si>
  <si>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</si>
  <si>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</si>
  <si>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</si>
  <si>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</si>
  <si>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</si>
  <si>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</si>
  <si>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</si>
  <si>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</si>
  <si>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</si>
  <si>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</si>
  <si>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</si>
  <si>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</si>
  <si>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</si>
  <si>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</si>
  <si>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</si>
  <si>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</si>
  <si>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</si>
  <si>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</si>
  <si>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</si>
  <si>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</si>
  <si>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</si>
  <si>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</si>
  <si>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</si>
  <si>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</si>
  <si>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</si>
  <si>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</si>
  <si>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</si>
  <si>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</si>
  <si>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</si>
  <si>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</si>
  <si>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</si>
  <si>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</si>
  <si>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</si>
  <si>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</si>
  <si>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</si>
  <si>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</si>
  <si>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</si>
  <si>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</si>
  <si>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</si>
  <si>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</si>
  <si>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</si>
  <si>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</si>
  <si>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</si>
  <si>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</si>
  <si>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</si>
  <si>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</si>
  <si>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</si>
  <si>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</si>
  <si>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</si>
  <si>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</si>
  <si>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</si>
  <si>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</si>
  <si>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</si>
  <si>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</si>
  <si>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</si>
  <si>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</si>
  <si>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</si>
  <si>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</si>
  <si>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</si>
  <si>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</si>
  <si>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</si>
  <si>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</si>
  <si>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</si>
  <si>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</si>
  <si>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</si>
  <si>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</si>
  <si>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</si>
  <si>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</si>
  <si>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</si>
  <si>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</si>
  <si>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</si>
  <si>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</si>
  <si>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</si>
  <si>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</si>
  <si>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</si>
  <si>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</si>
  <si>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</si>
  <si>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</si>
  <si>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</si>
  <si>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</si>
  <si>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</si>
  <si>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</si>
  <si>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</si>
  <si>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</si>
  <si>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</si>
  <si>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</si>
  <si>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</si>
  <si>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</si>
  <si>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</si>
  <si>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</si>
  <si>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</si>
  <si>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</si>
  <si>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</si>
  <si>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</si>
  <si>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</si>
  <si>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</si>
  <si>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</si>
  <si>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</si>
  <si>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</si>
  <si>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</si>
  <si>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</si>
  <si>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</si>
  <si>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</si>
  <si>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</si>
  <si>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</si>
  <si>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</si>
  <si>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</si>
  <si>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</si>
  <si>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</si>
  <si>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</si>
  <si>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</si>
  <si>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</si>
  <si>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</si>
  <si>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</si>
  <si>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</si>
  <si>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</si>
  <si>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</si>
  <si>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</si>
  <si>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</si>
  <si>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</si>
  <si>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</si>
  <si>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</si>
  <si>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</si>
  <si>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</si>
  <si>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</si>
  <si>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</si>
  <si>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</si>
  <si>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</si>
  <si>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</si>
  <si>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</si>
  <si>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</si>
  <si>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</si>
  <si>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</si>
  <si>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</si>
  <si>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</si>
  <si>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</si>
  <si>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</si>
  <si>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</si>
  <si>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</si>
  <si>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</si>
  <si>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</si>
  <si>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</si>
  <si>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</si>
  <si>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</si>
  <si>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</si>
  <si>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</si>
  <si>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</si>
  <si>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</si>
  <si>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</si>
  <si>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</si>
  <si>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</si>
  <si>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</si>
  <si>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</si>
  <si>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</si>
  <si>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</si>
  <si>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</si>
  <si>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</si>
  <si>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</si>
  <si>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</si>
  <si>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</si>
  <si>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</si>
  <si>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</si>
  <si>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</si>
  <si>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</si>
  <si>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</si>
  <si>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</si>
  <si>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</si>
  <si>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</si>
  <si>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</si>
  <si>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</si>
  <si>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</si>
  <si>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</si>
  <si>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</si>
  <si>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</si>
  <si>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</si>
  <si>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</si>
  <si>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</si>
  <si>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</si>
  <si>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</si>
  <si>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</si>
  <si>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</si>
  <si>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</si>
  <si>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</si>
  <si>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</si>
  <si>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</si>
  <si>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</si>
  <si>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</si>
  <si>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</si>
  <si>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</si>
  <si>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</si>
  <si>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</si>
  <si>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</si>
  <si>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</si>
  <si>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</si>
  <si>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</si>
  <si>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</si>
  <si>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</si>
  <si>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</si>
  <si>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</si>
  <si>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</si>
  <si>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</si>
  <si>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</si>
  <si>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</si>
  <si>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</si>
  <si>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</si>
  <si>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</si>
  <si>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</si>
  <si>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</si>
  <si>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</si>
  <si>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</si>
  <si>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</si>
  <si>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</si>
  <si>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</si>
  <si>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</si>
  <si>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</si>
  <si>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</si>
  <si>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</si>
  <si>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</si>
  <si>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</si>
  <si>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</si>
  <si>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</si>
  <si>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</si>
  <si>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</si>
  <si>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</si>
  <si>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</si>
  <si>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</si>
  <si>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</si>
  <si>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</si>
  <si>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</si>
  <si>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</si>
  <si>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</si>
  <si>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</si>
  <si>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</si>
  <si>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</si>
  <si>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</si>
  <si>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</si>
  <si>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</si>
  <si>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</si>
  <si>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</si>
  <si>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</si>
  <si>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</si>
  <si>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</si>
  <si>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</si>
  <si>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</si>
  <si>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</si>
  <si>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</si>
  <si>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</si>
  <si>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</si>
  <si>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</si>
  <si>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</si>
  <si>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</si>
  <si>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</si>
  <si>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</si>
  <si>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</si>
  <si>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</si>
  <si>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</si>
  <si>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</si>
  <si>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</si>
  <si>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</si>
  <si>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</si>
  <si>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</si>
  <si>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</si>
  <si>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</si>
  <si>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</si>
  <si>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</si>
  <si>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</si>
  <si>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</si>
  <si>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</si>
  <si>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</si>
  <si>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</si>
  <si>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</si>
  <si>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</si>
  <si>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</si>
  <si>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</si>
  <si>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</si>
  <si>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</si>
  <si>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</si>
  <si>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</si>
  <si>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</si>
  <si>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</si>
  <si>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</si>
  <si>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</si>
  <si>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</si>
  <si>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</si>
  <si>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</si>
  <si>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</si>
  <si>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</si>
  <si>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</si>
  <si>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</si>
  <si>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</si>
  <si>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</si>
  <si>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</si>
  <si>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</si>
  <si>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</si>
  <si>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</si>
  <si>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</si>
  <si>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</si>
  <si>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</si>
  <si>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</si>
  <si>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</si>
  <si>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</si>
  <si>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</si>
  <si>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</si>
  <si>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</si>
  <si>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</si>
  <si>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</si>
  <si>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</si>
  <si>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</si>
  <si>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</si>
  <si>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</si>
  <si>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</si>
  <si>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</si>
  <si>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</si>
  <si>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</si>
  <si>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</si>
  <si>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</si>
  <si>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</si>
  <si>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</si>
  <si>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</si>
  <si>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</si>
  <si>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</si>
  <si>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</si>
  <si>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</si>
  <si>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</si>
  <si>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</si>
  <si>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</si>
  <si>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</si>
  <si>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</si>
  <si>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</si>
  <si>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</si>
  <si>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</si>
  <si>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</si>
  <si>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</si>
  <si>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</si>
  <si>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</si>
  <si>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</si>
  <si>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</si>
  <si>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</si>
  <si>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</si>
  <si>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</si>
  <si>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</si>
  <si>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</si>
  <si>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</si>
  <si>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</si>
  <si>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</si>
  <si>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</si>
  <si>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</si>
  <si>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</si>
  <si>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</si>
  <si>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</si>
  <si>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</si>
  <si>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</si>
  <si>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</si>
  <si>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</si>
  <si>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</si>
  <si>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</si>
  <si>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</si>
  <si>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</si>
  <si>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</si>
  <si>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</si>
  <si>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</si>
  <si>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</si>
  <si>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</si>
  <si>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</si>
  <si>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</si>
  <si>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</si>
  <si>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</si>
  <si>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</si>
  <si>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</si>
  <si>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</si>
  <si>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</si>
  <si>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</si>
  <si>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</si>
  <si>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</si>
  <si>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</si>
  <si>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</si>
  <si>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</si>
  <si>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</si>
  <si>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</si>
  <si>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</si>
  <si>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</si>
  <si>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</si>
  <si>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</si>
  <si>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</si>
  <si>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</si>
  <si>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</si>
  <si>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</si>
  <si>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</si>
  <si>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</si>
  <si>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</si>
  <si>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</si>
  <si>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</si>
  <si>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</si>
  <si>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</si>
  <si>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</si>
  <si>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</si>
  <si>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</si>
  <si>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</si>
  <si>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</si>
  <si>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</si>
  <si>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</si>
  <si>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</si>
  <si>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</si>
  <si>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</si>
  <si>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</si>
  <si>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</si>
  <si>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</si>
  <si>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</si>
  <si>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</si>
  <si>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</si>
  <si>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</si>
  <si>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</si>
  <si>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</si>
  <si>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</si>
  <si>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</si>
  <si>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</si>
  <si>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</si>
  <si>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</si>
  <si>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</si>
  <si>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</si>
  <si>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</si>
  <si>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</si>
  <si>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</si>
  <si>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</si>
  <si>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</si>
  <si>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</si>
  <si>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</si>
  <si>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</si>
  <si>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</si>
  <si>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</si>
  <si>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</si>
  <si>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</si>
  <si>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</si>
  <si>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</si>
  <si>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</si>
  <si>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</si>
  <si>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</si>
  <si>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</si>
  <si>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</si>
  <si>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</si>
  <si>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</si>
  <si>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</si>
  <si>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</si>
  <si>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</si>
  <si>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</si>
  <si>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</si>
  <si>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</si>
  <si>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</si>
  <si>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</si>
  <si>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</si>
  <si>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</si>
  <si>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</si>
  <si>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</si>
  <si>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</si>
  <si>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</si>
  <si>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</si>
  <si>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</si>
  <si>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</si>
  <si>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</si>
  <si>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</si>
  <si>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</si>
  <si>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</si>
  <si>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</si>
  <si>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</si>
  <si>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</si>
  <si>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</si>
  <si>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</si>
  <si>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</si>
  <si>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</si>
  <si>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</si>
  <si>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</si>
  <si>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</si>
  <si>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</si>
  <si>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</si>
  <si>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</si>
  <si>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</si>
  <si>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</si>
  <si>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</si>
  <si>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</si>
  <si>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</si>
  <si>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</si>
  <si>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</si>
  <si>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</si>
  <si>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</si>
  <si>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</si>
  <si>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</si>
  <si>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</si>
  <si>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</si>
  <si>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</si>
  <si>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</si>
  <si>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</si>
  <si>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</si>
  <si>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</si>
  <si>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</si>
  <si>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</si>
  <si>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</si>
  <si>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</si>
  <si>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</si>
  <si>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</si>
  <si>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</si>
  <si>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</si>
  <si>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</si>
  <si>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</si>
  <si>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</si>
  <si>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</si>
  <si>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</si>
  <si>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</si>
  <si>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</si>
  <si>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</si>
  <si>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</si>
  <si>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</si>
  <si>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</si>
  <si>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</si>
  <si>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</si>
  <si>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</si>
  <si>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</si>
  <si>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</si>
  <si>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</si>
  <si>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</si>
  <si>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</si>
  <si>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</si>
  <si>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</si>
  <si>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</si>
  <si>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</si>
  <si>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</si>
  <si>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</si>
  <si>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</si>
  <si>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</si>
  <si>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</si>
  <si>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</si>
  <si>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</si>
  <si>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</si>
  <si>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</si>
  <si>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</si>
  <si>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</si>
  <si>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</si>
  <si>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</si>
  <si>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</si>
  <si>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</si>
  <si>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</si>
  <si>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</si>
  <si>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</si>
  <si>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</si>
  <si>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</si>
  <si>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</si>
  <si>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</si>
  <si>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</si>
  <si>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</si>
  <si>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</si>
  <si>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</si>
  <si>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</si>
  <si>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</si>
  <si>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</si>
  <si>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</si>
  <si>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</si>
  <si>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</si>
  <si>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</si>
  <si>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</si>
  <si>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</si>
  <si>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</si>
  <si>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</si>
  <si>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</si>
  <si>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</si>
  <si>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</si>
  <si>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</si>
  <si>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</si>
  <si>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</si>
  <si>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</si>
  <si>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</si>
  <si>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</si>
  <si>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</si>
  <si>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</si>
  <si>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</si>
  <si>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</si>
  <si>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</si>
  <si>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</si>
  <si>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</si>
  <si>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</si>
  <si>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</si>
  <si>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</si>
  <si>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</si>
  <si>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</si>
  <si>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</si>
  <si>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</si>
  <si>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</si>
  <si>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</si>
  <si>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</si>
  <si>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</si>
  <si>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</si>
  <si>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</si>
  <si>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</si>
  <si>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</si>
  <si>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</si>
  <si>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</si>
  <si>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</si>
  <si>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</si>
  <si>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</si>
  <si>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</si>
  <si>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</si>
  <si>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</si>
  <si>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</si>
  <si>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</si>
  <si>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</si>
  <si>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</si>
  <si>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</si>
  <si>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</si>
  <si>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</si>
  <si>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</si>
  <si>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</si>
  <si>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</si>
  <si>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</si>
  <si>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</si>
  <si>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</si>
  <si>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</si>
  <si>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</si>
  <si>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</si>
  <si>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</si>
  <si>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</si>
  <si>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</si>
  <si>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</si>
  <si>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</si>
  <si>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</si>
  <si>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</si>
  <si>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</si>
  <si>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</si>
  <si>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</si>
  <si>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</si>
  <si>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</si>
  <si>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</si>
  <si>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</si>
  <si>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</si>
  <si>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</si>
  <si>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</si>
  <si>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</si>
  <si>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</si>
  <si>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</si>
  <si>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</si>
  <si>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</si>
  <si>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</si>
  <si>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</si>
  <si>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</si>
  <si>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</si>
  <si>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</si>
  <si>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</si>
  <si>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</si>
  <si>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</si>
  <si>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</si>
  <si>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</si>
  <si>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</si>
  <si>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</si>
  <si>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</si>
  <si>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</si>
  <si>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</si>
  <si>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</si>
  <si>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</si>
  <si>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</si>
  <si>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</si>
  <si>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</si>
  <si>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</si>
  <si>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</si>
  <si>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</si>
  <si>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</si>
  <si>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</si>
  <si>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</si>
  <si>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</si>
  <si>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</si>
  <si>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</si>
  <si>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</si>
  <si>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</si>
  <si>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</si>
  <si>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</si>
  <si>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</si>
  <si>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</si>
  <si>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</si>
  <si>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</si>
  <si>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</si>
  <si>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</si>
  <si>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</si>
  <si>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</si>
  <si>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</si>
  <si>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</si>
  <si>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</si>
  <si>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</si>
  <si>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</si>
  <si>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</si>
  <si>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</si>
  <si>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</si>
  <si>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</si>
  <si>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</si>
  <si>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</si>
  <si>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</si>
  <si>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</si>
  <si>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</si>
  <si>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</si>
  <si>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</si>
  <si>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</si>
  <si>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</si>
  <si>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</si>
  <si>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</si>
  <si>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</si>
  <si>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</si>
  <si>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</si>
  <si>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</si>
  <si>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</si>
  <si>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</si>
  <si>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</si>
  <si>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</si>
  <si>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</si>
  <si>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</si>
  <si>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</si>
  <si>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</si>
  <si>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</si>
  <si>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</si>
  <si>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</si>
  <si>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</si>
  <si>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</si>
  <si>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</si>
  <si>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</si>
  <si>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</si>
  <si>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</si>
  <si>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</si>
  <si>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</si>
  <si>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</si>
  <si>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</si>
  <si>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</si>
  <si>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</si>
  <si>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</si>
  <si>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</si>
  <si>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</si>
  <si>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</si>
  <si>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</si>
  <si>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</si>
  <si>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</si>
  <si>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</si>
  <si>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</si>
  <si>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</si>
  <si>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</si>
  <si>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</si>
  <si>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</si>
  <si>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</si>
  <si>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</si>
  <si>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</si>
  <si>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</si>
  <si>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</si>
  <si>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</si>
  <si>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</si>
  <si>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</si>
  <si>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</si>
  <si>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</si>
  <si>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</si>
  <si>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</si>
  <si>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</si>
  <si>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</si>
  <si>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</si>
  <si>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</si>
  <si>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</si>
  <si>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</si>
  <si>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</si>
  <si>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</si>
  <si>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</si>
  <si>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</si>
  <si>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</si>
  <si>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</si>
  <si>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</si>
  <si>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</si>
  <si>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</si>
  <si>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</si>
  <si>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</si>
  <si>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</si>
  <si>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</si>
  <si>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</si>
  <si>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</si>
  <si>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</si>
  <si>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</si>
  <si>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</si>
  <si>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</si>
  <si>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</si>
  <si>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</si>
  <si>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</si>
  <si>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</si>
  <si>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</si>
  <si>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</si>
  <si>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</si>
  <si>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</si>
  <si>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</si>
  <si>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</si>
  <si>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</si>
  <si>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</si>
  <si>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</si>
  <si>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</si>
  <si>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</si>
  <si>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</si>
  <si>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</si>
  <si>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</si>
  <si>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</si>
  <si>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</si>
  <si>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</si>
  <si>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</si>
  <si>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</si>
  <si>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</si>
  <si>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</si>
  <si>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</si>
  <si>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</si>
  <si>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</si>
  <si>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</si>
  <si>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</si>
  <si>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</si>
  <si>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</si>
  <si>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</si>
  <si>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</si>
  <si>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</si>
  <si>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</si>
  <si>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</si>
  <si>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</si>
  <si>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</si>
  <si>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</si>
  <si>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</si>
  <si>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</si>
  <si>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</si>
  <si>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</si>
  <si>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</si>
  <si>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</si>
  <si>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</si>
  <si>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</si>
  <si>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</si>
  <si>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</si>
  <si>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</si>
  <si>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</si>
  <si>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</si>
  <si>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</si>
  <si>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</si>
  <si>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</si>
  <si>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</si>
  <si>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</si>
  <si>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</si>
  <si>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</si>
  <si>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</si>
  <si>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</si>
  <si>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</si>
  <si>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</si>
  <si>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</si>
  <si>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</si>
  <si>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</si>
  <si>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</si>
  <si>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</si>
  <si>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</si>
  <si>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</si>
  <si>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</si>
  <si>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</si>
  <si>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</si>
  <si>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</si>
  <si>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</si>
  <si>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</si>
  <si>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</si>
  <si>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</si>
  <si>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</si>
  <si>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</si>
  <si>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</si>
  <si>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</si>
  <si>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</si>
  <si>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</si>
  <si>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</si>
  <si>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</si>
  <si>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</si>
  <si>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</si>
  <si>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</si>
  <si>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</si>
  <si>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</si>
  <si>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</si>
  <si>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</si>
  <si>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</si>
  <si>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</si>
  <si>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</si>
  <si>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</si>
  <si>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</si>
  <si>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</si>
  <si>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</si>
  <si>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</si>
  <si>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</si>
  <si>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</si>
  <si>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</si>
  <si>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</si>
  <si>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</si>
  <si>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</si>
  <si>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</si>
  <si>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</si>
  <si>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</si>
  <si>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</si>
  <si>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</si>
  <si>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</si>
  <si>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</si>
  <si>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</si>
  <si>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</si>
  <si>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</si>
  <si>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</si>
  <si>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</si>
  <si>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</si>
  <si>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</si>
  <si>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</si>
  <si>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</si>
  <si>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</si>
  <si>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</si>
  <si>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</si>
  <si>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</si>
  <si>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</si>
  <si>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</si>
  <si>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</si>
  <si>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</si>
  <si>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</si>
  <si>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</si>
  <si>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</si>
  <si>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</si>
  <si>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</si>
  <si>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</si>
  <si>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</si>
  <si>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</si>
  <si>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</si>
  <si>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</si>
  <si>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</si>
  <si>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</si>
  <si>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</si>
  <si>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</si>
  <si>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</si>
  <si>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</si>
  <si>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</si>
  <si>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</si>
  <si>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</si>
  <si>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</si>
  <si>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</si>
  <si>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</si>
  <si>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</si>
  <si>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</si>
  <si>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</si>
  <si>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</si>
  <si>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</si>
  <si>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</si>
  <si>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</si>
  <si>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</si>
  <si>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</si>
  <si>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</si>
  <si>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</si>
  <si>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</si>
  <si>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</si>
  <si>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</si>
  <si>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</si>
  <si>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</si>
  <si>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</si>
  <si>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</si>
  <si>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</si>
  <si>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</si>
  <si>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</si>
  <si>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</si>
  <si>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</si>
  <si>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</si>
  <si>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</si>
  <si>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</si>
  <si>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</si>
  <si>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</si>
  <si>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</si>
  <si>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</si>
  <si>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</si>
  <si>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</si>
  <si>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</si>
  <si>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</si>
  <si>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</si>
  <si>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</si>
  <si>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</si>
  <si>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</si>
  <si>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</si>
  <si>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</si>
  <si>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</si>
  <si>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</si>
  <si>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</si>
  <si>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</si>
  <si>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</si>
  <si>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</si>
  <si>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</si>
  <si>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</si>
  <si>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</si>
  <si>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</si>
  <si>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</si>
  <si>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</si>
  <si>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</si>
  <si>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</si>
  <si>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</si>
  <si>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</si>
  <si>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</si>
  <si>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</si>
  <si>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</si>
  <si>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</si>
  <si>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</si>
  <si>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</si>
  <si>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</si>
  <si>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</si>
  <si>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</si>
  <si>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</si>
  <si>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</si>
  <si>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</si>
  <si>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</si>
  <si>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</si>
  <si>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</si>
  <si>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</si>
  <si>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</si>
  <si>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</si>
  <si>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</si>
  <si>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</si>
  <si>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</si>
  <si>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</si>
  <si>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</si>
  <si>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</si>
  <si>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</si>
  <si>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</si>
  <si>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</si>
  <si>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</si>
  <si>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</si>
  <si>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</si>
  <si>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</si>
  <si>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</si>
  <si>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</si>
  <si>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</si>
  <si>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</si>
  <si>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</si>
  <si>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</si>
  <si>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</si>
  <si>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</si>
  <si>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</si>
  <si>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</si>
  <si>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</si>
  <si>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</si>
  <si>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</si>
  <si>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</si>
  <si>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</si>
  <si>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</si>
  <si>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</si>
  <si>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</si>
  <si>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</si>
  <si>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</si>
  <si>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</si>
  <si>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</si>
  <si>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</si>
  <si>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</si>
  <si>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</si>
  <si>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</si>
  <si>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</si>
  <si>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</si>
  <si>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</si>
  <si>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</si>
  <si>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</si>
  <si>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</si>
  <si>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</si>
  <si>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</si>
  <si>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</si>
  <si>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</si>
  <si>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</si>
  <si>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</si>
  <si>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</si>
  <si>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</si>
  <si>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</si>
  <si>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</si>
  <si>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</si>
  <si>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</si>
  <si>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</si>
  <si>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</si>
  <si>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</si>
  <si>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</si>
  <si>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</si>
  <si>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</si>
  <si>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</si>
  <si>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</si>
  <si>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</si>
  <si>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</si>
  <si>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</si>
  <si>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</si>
  <si>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</si>
  <si>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</si>
  <si>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</si>
  <si>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</si>
  <si>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</si>
  <si>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</si>
  <si>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</si>
  <si>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</si>
  <si>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</si>
  <si>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</si>
  <si>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</si>
  <si>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</si>
  <si>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</si>
  <si>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</si>
  <si>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</si>
  <si>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</si>
  <si>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</si>
  <si>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</si>
  <si>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</si>
  <si>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</si>
  <si>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</si>
  <si>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</si>
  <si>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</si>
  <si>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</si>
  <si>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</si>
  <si>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</si>
  <si>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</si>
  <si>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</si>
  <si>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</si>
  <si>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</si>
  <si>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</si>
  <si>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</si>
  <si>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</si>
  <si>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</si>
  <si>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</si>
  <si>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</si>
  <si>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</si>
  <si>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</si>
  <si>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</si>
  <si>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</si>
  <si>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</si>
  <si>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</si>
  <si>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</si>
  <si>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</si>
  <si>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</si>
  <si>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</si>
  <si>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</si>
  <si>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</si>
  <si>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</si>
  <si>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</si>
  <si>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</si>
  <si>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</si>
  <si>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</si>
  <si>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</si>
  <si>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</si>
  <si>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</si>
  <si>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</si>
  <si>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</si>
  <si>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</si>
  <si>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</si>
  <si>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</si>
  <si>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</si>
  <si>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</si>
  <si>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</si>
  <si>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</si>
  <si>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</si>
  <si>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</si>
  <si>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</si>
  <si>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</si>
  <si>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</si>
  <si>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</si>
  <si>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</si>
  <si>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</si>
  <si>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</si>
  <si>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</si>
  <si>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</si>
  <si>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</si>
  <si>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</si>
  <si>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</si>
  <si>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</si>
  <si>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</si>
  <si>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</si>
  <si>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</si>
  <si>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</si>
  <si>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</si>
  <si>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</si>
  <si>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</si>
  <si>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</si>
  <si>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</si>
  <si>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</si>
  <si>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</si>
  <si>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</si>
  <si>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</si>
  <si>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</si>
  <si>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</si>
  <si>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</si>
  <si>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</si>
  <si>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</si>
  <si>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</si>
  <si>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</si>
  <si>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</si>
  <si>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</si>
  <si>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</si>
  <si>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</si>
  <si>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</si>
  <si>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</si>
  <si>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</si>
  <si>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</si>
  <si>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</si>
  <si>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</si>
  <si>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</si>
  <si>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</si>
  <si>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</si>
  <si>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</si>
  <si>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</si>
  <si>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</si>
  <si>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</si>
  <si>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</si>
  <si>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</si>
  <si>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</si>
  <si>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</si>
  <si>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</si>
  <si>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</si>
  <si>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</si>
  <si>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</si>
  <si>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</si>
  <si>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</si>
  <si>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</si>
  <si>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</si>
  <si>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</si>
  <si>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</si>
  <si>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</si>
  <si>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</si>
  <si>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</si>
  <si>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</si>
  <si>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</si>
  <si>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</si>
  <si>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</si>
  <si>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</si>
  <si>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</si>
  <si>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</si>
  <si>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</si>
  <si>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</si>
  <si>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</si>
  <si>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</si>
  <si>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</si>
  <si>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</si>
  <si>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</si>
  <si>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</si>
  <si>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</si>
  <si>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</si>
  <si>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</si>
  <si>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</si>
  <si>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</si>
  <si>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</si>
  <si>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</si>
  <si>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</si>
  <si>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</si>
  <si>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</si>
  <si>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</si>
  <si>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</si>
  <si>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</si>
  <si>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</si>
  <si>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</si>
  <si>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</si>
  <si>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</si>
  <si>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</si>
  <si>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</si>
  <si>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</si>
  <si>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</si>
  <si>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</si>
  <si>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</si>
  <si>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</si>
  <si>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</si>
  <si>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</si>
  <si>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</si>
  <si>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</si>
  <si>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</si>
  <si>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</si>
  <si>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</si>
  <si>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</si>
  <si>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</si>
  <si>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</si>
  <si>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</si>
  <si>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</si>
  <si>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</si>
  <si>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</si>
  <si>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</si>
  <si>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</si>
  <si>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</si>
  <si>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</si>
  <si>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</si>
  <si>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</si>
  <si>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</si>
  <si>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</si>
  <si>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</si>
  <si>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</si>
  <si>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</si>
  <si>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</si>
  <si>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</si>
  <si>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</si>
  <si>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</si>
  <si>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</si>
  <si>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</si>
  <si>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</si>
  <si>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</si>
  <si>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</si>
  <si>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</si>
  <si>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</si>
  <si>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</si>
  <si>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</si>
  <si>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</si>
  <si>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</si>
  <si>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</si>
  <si>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</si>
  <si>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</si>
  <si>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</si>
  <si>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</si>
  <si>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</si>
  <si>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</si>
  <si>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</si>
  <si>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</si>
  <si>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</si>
  <si>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</si>
  <si>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</si>
  <si>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</si>
  <si>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</si>
  <si>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</si>
  <si>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</si>
  <si>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</si>
  <si>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</si>
  <si>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</si>
  <si>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</si>
  <si>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</si>
  <si>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</si>
  <si>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</si>
  <si>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</si>
  <si>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</si>
  <si>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</si>
  <si>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</si>
  <si>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</si>
  <si>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</si>
  <si>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</si>
  <si>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</si>
  <si>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</si>
  <si>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</si>
  <si>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</si>
  <si>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</si>
  <si>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</si>
  <si>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</si>
  <si>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</si>
  <si>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</si>
  <si>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</si>
  <si>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</si>
  <si>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</si>
  <si>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</si>
  <si>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</si>
  <si>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</si>
  <si>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</si>
  <si>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</si>
  <si>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</si>
  <si>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</si>
  <si>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</si>
  <si>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</si>
  <si>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</si>
  <si>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</si>
  <si>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</si>
  <si>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</si>
  <si>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</si>
  <si>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</si>
  <si>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</si>
  <si>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</si>
  <si>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</si>
  <si>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</si>
  <si>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</si>
  <si>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</si>
  <si>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</si>
  <si>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</si>
  <si>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</si>
  <si>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</si>
  <si>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</si>
  <si>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</si>
  <si>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</si>
  <si>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</si>
  <si>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</si>
  <si>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</si>
  <si>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</si>
  <si>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</si>
  <si>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</si>
  <si>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</si>
  <si>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</si>
  <si>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</si>
  <si>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</si>
  <si>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</si>
  <si>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</si>
  <si>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</si>
  <si>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</si>
  <si>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</si>
  <si>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</si>
  <si>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</si>
  <si>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</si>
  <si>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</si>
  <si>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</si>
  <si>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</si>
  <si>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</si>
  <si>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</si>
  <si>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</si>
  <si>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</si>
  <si>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</si>
  <si>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</si>
  <si>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</si>
  <si>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</si>
  <si>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</si>
  <si>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</si>
  <si>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</si>
  <si>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</si>
  <si>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</si>
  <si>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</si>
  <si>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</si>
  <si>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</si>
  <si>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</si>
  <si>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</si>
  <si>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</si>
  <si>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</si>
  <si>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</si>
  <si>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</si>
  <si>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</si>
  <si>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</si>
  <si>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</si>
  <si>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</si>
  <si>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</si>
  <si>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</si>
  <si>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</si>
  <si>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</si>
  <si>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</si>
  <si>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</si>
  <si>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</si>
  <si>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</si>
  <si>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</si>
  <si>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</si>
  <si>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</si>
  <si>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</si>
  <si>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</si>
  <si>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</si>
  <si>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</si>
  <si>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</si>
  <si>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</si>
  <si>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</si>
  <si>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</si>
  <si>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</si>
  <si>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</si>
  <si>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</si>
  <si>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</si>
  <si>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</si>
  <si>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</si>
  <si>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</si>
  <si>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</si>
  <si>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</si>
  <si>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</si>
  <si>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</si>
  <si>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</si>
  <si>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</si>
  <si>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</si>
  <si>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</si>
  <si>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</si>
  <si>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</si>
  <si>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</si>
  <si>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</si>
  <si>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</si>
  <si>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</si>
  <si>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</si>
  <si>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</si>
  <si>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</si>
  <si>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</si>
  <si>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</si>
  <si>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</si>
  <si>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</si>
  <si>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</si>
  <si>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</si>
  <si>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</si>
  <si>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</si>
  <si>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</si>
  <si>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</si>
  <si>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</si>
  <si>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</si>
  <si>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</si>
  <si>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</si>
  <si>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</si>
  <si>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</si>
  <si>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</si>
  <si>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</si>
  <si>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</si>
  <si>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</si>
  <si>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</si>
  <si>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</si>
  <si>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</si>
  <si>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</si>
  <si>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</si>
  <si>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</si>
  <si>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</si>
  <si>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</si>
  <si>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</si>
  <si>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</si>
  <si>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</si>
  <si>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</si>
  <si>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</si>
  <si>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</si>
  <si>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</si>
  <si>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</si>
  <si>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</si>
  <si>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</si>
  <si>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</si>
  <si>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</si>
  <si>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</si>
  <si>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</si>
  <si>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</si>
  <si>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</si>
  <si>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</si>
  <si>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</si>
  <si>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</si>
  <si>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</si>
  <si>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</si>
  <si>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</si>
  <si>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</si>
  <si>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</si>
  <si>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</si>
  <si>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</si>
  <si>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</si>
  <si>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</si>
  <si>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</si>
  <si>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</si>
  <si>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</si>
  <si>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</si>
  <si>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</si>
  <si>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</si>
  <si>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</si>
  <si>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</si>
  <si>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</si>
  <si>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</si>
  <si>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</si>
  <si>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</si>
  <si>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</si>
  <si>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</si>
  <si>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</si>
  <si>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</si>
  <si>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</si>
  <si>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</si>
  <si>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</si>
  <si>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</si>
  <si>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</si>
  <si>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</si>
  <si>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</si>
  <si>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</si>
  <si>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</si>
  <si>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</si>
  <si>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</si>
  <si>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</si>
  <si>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</si>
  <si>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</si>
  <si>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</si>
  <si>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</si>
  <si>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</si>
  <si>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</si>
  <si>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</si>
  <si>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</si>
  <si>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</si>
  <si>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</si>
  <si>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</si>
  <si>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</si>
  <si>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</si>
  <si>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</si>
  <si>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</si>
  <si>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</si>
  <si>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</si>
  <si>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</si>
  <si>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</si>
  <si>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</si>
  <si>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</si>
  <si>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</si>
  <si>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</si>
  <si>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</si>
  <si>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</si>
  <si>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</si>
  <si>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</si>
  <si>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</si>
  <si>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</si>
  <si>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</si>
  <si>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</si>
  <si>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</si>
  <si>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</si>
  <si>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</si>
  <si>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</si>
  <si>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</si>
  <si>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</si>
  <si>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</si>
  <si>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</si>
  <si>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</si>
  <si>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</si>
  <si>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</si>
  <si>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</si>
  <si>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</si>
  <si>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</si>
  <si>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</si>
  <si>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</si>
  <si>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</si>
  <si>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</si>
  <si>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</si>
  <si>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</si>
  <si>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</si>
  <si>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</si>
  <si>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</si>
  <si>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</si>
  <si>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</si>
  <si>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</si>
  <si>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</si>
  <si>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</si>
  <si>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</si>
  <si>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</si>
  <si>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</si>
  <si>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</si>
  <si>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</si>
  <si>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</si>
  <si>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</si>
  <si>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</si>
  <si>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</si>
  <si>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</si>
  <si>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</si>
  <si>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</si>
  <si>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</si>
  <si>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</si>
  <si>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</si>
  <si>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</si>
  <si>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</si>
  <si>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</si>
  <si>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</si>
  <si>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</si>
  <si>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</si>
  <si>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</si>
  <si>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</si>
  <si>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</si>
  <si>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</si>
  <si>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</si>
  <si>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</si>
  <si>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</si>
  <si>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</si>
  <si>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</si>
  <si>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</si>
  <si>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</si>
  <si>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</si>
  <si>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</si>
  <si>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</si>
  <si>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</si>
  <si>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</si>
  <si>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</si>
  <si>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</si>
  <si>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</si>
  <si>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</si>
  <si>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</si>
  <si>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</si>
  <si>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</si>
  <si>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</si>
  <si>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</si>
  <si>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</si>
  <si>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</si>
  <si>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</si>
  <si>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</si>
  <si>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</si>
  <si>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</si>
  <si>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</si>
  <si>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</si>
  <si>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</si>
  <si>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</si>
  <si>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</si>
  <si>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</si>
  <si>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</si>
  <si>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</si>
  <si>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</si>
  <si>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</si>
  <si>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</si>
  <si>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</si>
  <si>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</si>
  <si>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</si>
  <si>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</si>
  <si>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</si>
  <si>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</si>
  <si>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</si>
  <si>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</si>
  <si>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</si>
  <si>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</si>
  <si>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</si>
  <si>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</si>
  <si>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</si>
  <si>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</si>
  <si>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</si>
  <si>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</si>
  <si>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</si>
  <si>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</si>
  <si>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</si>
  <si>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</si>
  <si>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</si>
  <si>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</si>
  <si>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</si>
  <si>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</si>
  <si>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</si>
  <si>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</si>
  <si>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</si>
  <si>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</si>
  <si>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</si>
  <si>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</si>
  <si>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</si>
  <si>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</si>
  <si>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</si>
  <si>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</si>
  <si>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</si>
  <si>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</si>
  <si>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</si>
  <si>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</si>
  <si>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</si>
  <si>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</si>
  <si>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</si>
  <si>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</si>
  <si>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</si>
  <si>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</si>
  <si>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</si>
  <si>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</si>
  <si>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</si>
  <si>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</si>
  <si>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</si>
  <si>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</si>
  <si>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</si>
  <si>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</si>
  <si>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</si>
  <si>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</si>
  <si>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</si>
  <si>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</si>
  <si>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</si>
  <si>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</si>
  <si>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</si>
  <si>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</si>
  <si>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</si>
  <si>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</si>
  <si>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</si>
  <si>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</si>
  <si>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</si>
  <si>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</si>
  <si>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</si>
  <si>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</si>
  <si>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</si>
  <si>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</si>
  <si>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</si>
  <si>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</si>
  <si>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</si>
  <si>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</si>
  <si>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</si>
  <si>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</si>
  <si>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</si>
  <si>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</si>
  <si>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</si>
  <si>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</si>
  <si>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</si>
  <si>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</si>
  <si>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</si>
  <si>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</si>
  <si>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</si>
  <si>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</si>
  <si>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</si>
  <si>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</si>
  <si>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</si>
  <si>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</si>
  <si>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</si>
  <si>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</si>
  <si>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</si>
  <si>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</si>
  <si>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</si>
  <si>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</si>
  <si>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</si>
  <si>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</si>
  <si>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</si>
  <si>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</si>
  <si>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</si>
  <si>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</si>
  <si>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</si>
  <si>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</si>
  <si>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</si>
  <si>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</si>
  <si>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</si>
  <si>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</si>
  <si>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</si>
  <si>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</si>
  <si>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</si>
  <si>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</si>
  <si>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</si>
  <si>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</si>
  <si>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</si>
  <si>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</si>
  <si>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</si>
  <si>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</si>
  <si>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</si>
  <si>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</si>
  <si>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</si>
  <si>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</si>
  <si>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</si>
  <si>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</si>
  <si>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</si>
  <si>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</si>
  <si>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</si>
  <si>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</si>
  <si>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</si>
  <si>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</si>
  <si>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</si>
  <si>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</si>
  <si>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</si>
  <si>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</si>
  <si>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</si>
  <si>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</si>
  <si>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</si>
  <si>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</si>
  <si>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</si>
  <si>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</si>
  <si>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</si>
  <si>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</si>
  <si>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</si>
  <si>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</si>
  <si>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</si>
  <si>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</si>
  <si>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</si>
  <si>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</si>
  <si>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</si>
  <si>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</si>
  <si>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</si>
  <si>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</si>
  <si>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</si>
  <si>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</si>
  <si>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</si>
  <si>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</si>
  <si>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</si>
  <si>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</si>
  <si>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</si>
  <si>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</si>
  <si>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</si>
  <si>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</si>
  <si>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</si>
  <si>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</si>
  <si>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</si>
  <si>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</si>
  <si>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</si>
  <si>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</si>
  <si>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</si>
  <si>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</si>
  <si>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</si>
  <si>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</si>
  <si>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</si>
  <si>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</si>
  <si>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</si>
  <si>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</si>
  <si>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</si>
  <si>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</si>
  <si>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</si>
  <si>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</si>
  <si>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</si>
  <si>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</si>
  <si>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</si>
  <si>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</si>
  <si>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</si>
  <si>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</si>
  <si>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</si>
  <si>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</si>
  <si>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</si>
  <si>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</si>
  <si>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</si>
  <si>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</si>
  <si>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</si>
  <si>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</si>
  <si>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</si>
  <si>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</si>
  <si>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</si>
  <si>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</si>
  <si>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</si>
  <si>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</si>
  <si>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</si>
  <si>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</si>
  <si>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</si>
  <si>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</si>
  <si>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</si>
  <si>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</si>
  <si>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</si>
  <si>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</si>
  <si>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</si>
  <si>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</si>
  <si>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</si>
  <si>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</si>
  <si>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</si>
  <si>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</si>
  <si>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</si>
  <si>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</si>
  <si>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</si>
  <si>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</si>
  <si>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</si>
  <si>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</si>
  <si>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</si>
  <si>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</si>
  <si>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</si>
  <si>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</si>
  <si>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</si>
  <si>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</si>
  <si>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</si>
  <si>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</si>
  <si>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</si>
  <si>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</si>
  <si>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</si>
  <si>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</si>
  <si>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</si>
  <si>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</si>
  <si>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</si>
  <si>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</si>
  <si>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</si>
  <si>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</si>
  <si>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</si>
  <si>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</si>
  <si>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</si>
  <si>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</si>
  <si>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</si>
  <si>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</si>
  <si>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</si>
  <si>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</si>
  <si>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</si>
  <si>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</si>
  <si>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</si>
  <si>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</si>
  <si>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</si>
  <si>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</si>
  <si>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</si>
  <si>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</si>
  <si>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</si>
  <si>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</si>
  <si>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</si>
  <si>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</si>
  <si>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</si>
  <si>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</si>
  <si>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</si>
  <si>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</si>
  <si>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</si>
  <si>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</si>
  <si>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</si>
  <si>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</si>
  <si>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</si>
  <si>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</si>
  <si>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</si>
  <si>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</si>
  <si>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</si>
  <si>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</si>
  <si>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</si>
  <si>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</si>
  <si>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</si>
  <si>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</si>
  <si>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</si>
  <si>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</si>
  <si>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</si>
  <si>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</si>
  <si>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</si>
  <si>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</si>
  <si>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</si>
  <si>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</si>
  <si>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</si>
  <si>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</si>
  <si>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</si>
  <si>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</si>
  <si>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</si>
  <si>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</si>
  <si>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</si>
  <si>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</si>
  <si>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</si>
  <si>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</si>
  <si>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</si>
  <si>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</si>
  <si>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</si>
  <si>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</si>
  <si>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</si>
  <si>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</si>
  <si>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</si>
  <si>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</si>
  <si>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</si>
  <si>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</si>
  <si>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</si>
  <si>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</si>
  <si>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</si>
  <si>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</si>
  <si>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</si>
  <si>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</si>
  <si>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</si>
  <si>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</si>
  <si>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</si>
  <si>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</si>
  <si>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</si>
  <si>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</si>
  <si>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</si>
  <si>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</si>
  <si>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</si>
  <si>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</si>
  <si>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</si>
  <si>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</si>
  <si>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</si>
  <si>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</si>
  <si>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</si>
  <si>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</si>
  <si>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</si>
  <si>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</si>
  <si>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</si>
  <si>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</si>
  <si>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</si>
  <si>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</si>
  <si>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</si>
  <si>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</si>
  <si>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</si>
  <si>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</si>
  <si>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</si>
  <si>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</si>
  <si>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</si>
  <si>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</si>
  <si>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</si>
  <si>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</si>
  <si>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</si>
  <si>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</si>
  <si>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</si>
  <si>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</si>
  <si>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</si>
  <si>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</si>
  <si>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</si>
  <si>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</si>
  <si>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</si>
  <si>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</si>
  <si>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</si>
  <si>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</si>
  <si>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</si>
  <si>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</si>
  <si>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</si>
  <si>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</si>
  <si>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</si>
  <si>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</si>
  <si>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</si>
  <si>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</si>
  <si>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</si>
  <si>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</si>
  <si>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</si>
  <si>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</si>
  <si>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</si>
  <si>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</si>
  <si>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</si>
  <si>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</si>
  <si>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</si>
  <si>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</si>
  <si>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</si>
  <si>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</si>
  <si>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</si>
  <si>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</si>
  <si>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</si>
  <si>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</si>
  <si>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</si>
  <si>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</si>
  <si>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</si>
  <si>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</si>
  <si>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</si>
  <si>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</si>
  <si>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</si>
  <si>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</si>
  <si>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</si>
  <si>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</si>
  <si>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</si>
  <si>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</si>
  <si>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</si>
  <si>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</si>
  <si>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</si>
  <si>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</si>
  <si>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</si>
  <si>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</si>
  <si>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</si>
  <si>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</si>
  <si>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</si>
  <si>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</si>
  <si>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</si>
  <si>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</si>
  <si>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</si>
  <si>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</si>
  <si>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</si>
  <si>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</si>
  <si>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</si>
  <si>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</si>
  <si>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</si>
  <si>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</si>
  <si>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</si>
  <si>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</si>
  <si>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</si>
  <si>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</si>
  <si>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</si>
  <si>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</si>
  <si>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</si>
  <si>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</si>
  <si>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</si>
  <si>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</si>
  <si>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</si>
  <si>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</si>
  <si>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</si>
  <si>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</si>
  <si>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</si>
  <si>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</si>
  <si>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</si>
  <si>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</si>
  <si>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</si>
  <si>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</si>
  <si>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</si>
  <si>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</si>
  <si>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</si>
  <si>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</si>
  <si>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</si>
  <si>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</si>
  <si>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</si>
  <si>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</si>
  <si>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</si>
  <si>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</si>
  <si>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</si>
  <si>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</si>
  <si>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</si>
  <si>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</si>
  <si>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</si>
  <si>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</si>
  <si>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</si>
  <si>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</si>
  <si>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</si>
  <si>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</si>
  <si>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</si>
  <si>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</si>
  <si>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</si>
  <si>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</si>
  <si>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</si>
  <si>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</si>
  <si>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</si>
  <si>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</si>
  <si>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</si>
  <si>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</si>
  <si>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</si>
  <si>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</si>
  <si>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</si>
  <si>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</si>
  <si>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</si>
  <si>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</si>
  <si>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</si>
  <si>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</si>
  <si>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</si>
  <si>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</si>
  <si>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</si>
  <si>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</si>
  <si>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</si>
  <si>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</si>
  <si>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</si>
  <si>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</si>
  <si>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</si>
  <si>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</si>
  <si>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</si>
  <si>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</si>
  <si>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</si>
  <si>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</si>
  <si>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</si>
  <si>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</si>
  <si>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</si>
  <si>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</si>
  <si>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</si>
  <si>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</si>
  <si>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</si>
  <si>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</si>
  <si>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</si>
  <si>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</si>
  <si>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</si>
  <si>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</si>
  <si>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</si>
  <si>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</si>
  <si>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</si>
  <si>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</si>
  <si>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</si>
  <si>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</si>
  <si>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</si>
  <si>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</si>
  <si>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</si>
  <si>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</si>
  <si>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</si>
  <si>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</si>
  <si>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</si>
  <si>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</si>
  <si>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</si>
  <si>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</si>
  <si>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</si>
  <si>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</si>
  <si>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</si>
  <si>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</si>
  <si>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</si>
  <si>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</si>
  <si>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</si>
  <si>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</si>
  <si>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</si>
  <si>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</si>
  <si>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</si>
  <si>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</si>
  <si>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</si>
  <si>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</si>
  <si>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</si>
  <si>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</si>
  <si>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</si>
  <si>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</si>
  <si>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</si>
  <si>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</si>
  <si>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</si>
  <si>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</si>
  <si>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</si>
  <si>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</si>
  <si>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</si>
  <si>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</si>
  <si>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</si>
  <si>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</si>
  <si>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</si>
  <si>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</si>
  <si>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</si>
  <si>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</si>
  <si>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</si>
  <si>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</si>
  <si>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</si>
  <si>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</si>
  <si>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</si>
  <si>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</si>
  <si>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</si>
  <si>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</si>
  <si>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</si>
  <si>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</si>
  <si>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</si>
  <si>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</si>
  <si>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</si>
  <si>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</si>
  <si>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</si>
  <si>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</si>
  <si>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</si>
  <si>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</si>
  <si>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</si>
  <si>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</si>
  <si>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</si>
  <si>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</si>
  <si>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</si>
  <si>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</si>
  <si>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</si>
  <si>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</si>
  <si>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</si>
  <si>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</si>
  <si>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</si>
  <si>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</si>
  <si>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</si>
  <si>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</si>
  <si>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</si>
  <si>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</si>
  <si>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</si>
  <si>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</si>
  <si>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</si>
  <si>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</si>
  <si>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</si>
  <si>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</si>
  <si>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</si>
  <si>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</si>
  <si>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</si>
  <si>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</si>
  <si>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</si>
  <si>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</si>
  <si>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</si>
  <si>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</si>
  <si>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</si>
  <si>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</si>
  <si>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</si>
  <si>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</si>
  <si>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</si>
  <si>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</si>
  <si>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</si>
  <si>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</si>
  <si>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</si>
  <si>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</si>
  <si>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</si>
  <si>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</si>
  <si>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</si>
  <si>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</si>
  <si>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</si>
  <si>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</si>
  <si>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</si>
  <si>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</si>
  <si>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</si>
  <si>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</si>
  <si>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</si>
  <si>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</si>
  <si>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</si>
  <si>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</si>
  <si>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</si>
  <si>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</si>
  <si>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</si>
  <si>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</si>
  <si>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</si>
  <si>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</si>
  <si>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</si>
  <si>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</si>
  <si>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</si>
  <si>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</si>
  <si>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</si>
  <si>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</si>
  <si>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</si>
  <si>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</si>
  <si>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</si>
  <si>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</si>
  <si>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</si>
  <si>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</si>
  <si>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</si>
  <si>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</si>
  <si>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</si>
  <si>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</si>
  <si>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</si>
  <si>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</si>
  <si>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</si>
  <si>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</si>
  <si>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</si>
  <si>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</si>
  <si>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</si>
  <si>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</si>
  <si>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</si>
  <si>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</si>
  <si>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</si>
  <si>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</si>
  <si>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</si>
  <si>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</si>
  <si>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</si>
  <si>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</si>
  <si>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</si>
  <si>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</si>
  <si>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</si>
  <si>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</si>
  <si>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</si>
  <si>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</si>
  <si>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</si>
  <si>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</si>
  <si>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</si>
  <si>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</si>
  <si>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</si>
  <si>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</si>
  <si>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</si>
  <si>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</si>
  <si>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</si>
  <si>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</si>
  <si>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</si>
  <si>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</si>
  <si>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</si>
  <si>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</si>
  <si>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</si>
  <si>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</si>
  <si>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</si>
  <si>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</si>
  <si>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</si>
  <si>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</si>
  <si>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</si>
  <si>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</si>
  <si>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</si>
  <si>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</si>
  <si>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</si>
  <si>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</si>
  <si>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</si>
  <si>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</si>
  <si>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</si>
  <si>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</si>
  <si>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</si>
  <si>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</si>
  <si>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</si>
  <si>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</si>
  <si>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</si>
  <si>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</si>
  <si>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</si>
  <si>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</si>
  <si>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</si>
  <si>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</si>
  <si>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</si>
  <si>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</si>
  <si>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</si>
  <si>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</si>
  <si>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</si>
  <si>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</si>
  <si>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</si>
  <si>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</si>
  <si>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</si>
  <si>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</si>
  <si>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</si>
  <si>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</si>
  <si>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</si>
  <si>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</si>
  <si>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</si>
  <si>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</si>
  <si>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</si>
  <si>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</si>
  <si>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</si>
  <si>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</si>
  <si>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</si>
  <si>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</si>
  <si>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</si>
  <si>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</si>
  <si>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</si>
  <si>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</si>
  <si>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</si>
  <si>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</si>
  <si>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</si>
  <si>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</si>
  <si>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</si>
  <si>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</si>
  <si>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</si>
  <si>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</si>
  <si>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</si>
  <si>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</si>
  <si>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</si>
  <si>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</si>
  <si>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</si>
  <si>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</si>
  <si>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</si>
  <si>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</si>
  <si>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</si>
  <si>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</si>
  <si>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</si>
  <si>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</si>
  <si>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</si>
  <si>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</si>
  <si>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</si>
  <si>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</si>
  <si>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</si>
  <si>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</si>
  <si>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</si>
  <si>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</si>
  <si>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</si>
  <si>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</si>
  <si>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</si>
  <si>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</si>
  <si>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</si>
  <si>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</si>
  <si>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</si>
  <si>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</si>
  <si>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</si>
  <si>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</si>
  <si>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</si>
  <si>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</si>
  <si>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</si>
  <si>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</si>
  <si>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</si>
  <si>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</si>
  <si>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</si>
  <si>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</si>
  <si>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</si>
  <si>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</si>
  <si>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</si>
  <si>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</si>
  <si>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</si>
  <si>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</si>
  <si>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</si>
  <si>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</si>
  <si>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</si>
  <si>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</si>
  <si>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</si>
  <si>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</si>
  <si>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</si>
  <si>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</si>
  <si>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</si>
  <si>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</si>
  <si>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</si>
  <si>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</si>
  <si>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</si>
  <si>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</si>
  <si>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</si>
  <si>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</si>
  <si>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</si>
  <si>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</si>
  <si>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</si>
  <si>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</si>
  <si>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</si>
  <si>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</si>
  <si>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</si>
  <si>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</si>
  <si>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</si>
  <si>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</si>
  <si>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</si>
  <si>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</si>
  <si>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</si>
  <si>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</si>
  <si>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</si>
  <si>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</si>
  <si>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</si>
  <si>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</si>
  <si>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</si>
  <si>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</si>
  <si>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</si>
  <si>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</si>
  <si>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</si>
  <si>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</si>
  <si>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</si>
  <si>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</si>
  <si>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</si>
  <si>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</si>
  <si>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</si>
  <si>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</si>
  <si>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</si>
  <si>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</si>
  <si>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</si>
  <si>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</si>
  <si>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</si>
  <si>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</si>
  <si>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</si>
  <si>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</si>
  <si>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</si>
  <si>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</si>
  <si>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</si>
  <si>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</si>
  <si>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</si>
  <si>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</si>
  <si>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</si>
  <si>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</si>
  <si>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</si>
  <si>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</si>
  <si>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</si>
  <si>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</si>
  <si>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</si>
  <si>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</si>
  <si>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</si>
  <si>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</si>
  <si>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</si>
  <si>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</si>
  <si>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</si>
  <si>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</si>
  <si>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</si>
  <si>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</si>
  <si>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</si>
  <si>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</si>
  <si>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</si>
  <si>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</si>
  <si>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</si>
  <si>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</si>
  <si>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</si>
  <si>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</si>
  <si>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</si>
  <si>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</si>
  <si>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</si>
  <si>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</si>
  <si>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</si>
  <si>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</si>
  <si>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</si>
  <si>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</si>
  <si>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</si>
  <si>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</si>
  <si>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</si>
  <si>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</si>
  <si>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</si>
  <si>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</si>
  <si>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</si>
  <si>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</si>
  <si>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</si>
  <si>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</si>
  <si>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</si>
  <si>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</si>
  <si>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</si>
  <si>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</si>
  <si>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</si>
  <si>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</si>
  <si>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</si>
  <si>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</si>
  <si>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</si>
  <si>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</si>
  <si>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</si>
  <si>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</si>
  <si>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</si>
  <si>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</si>
  <si>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</si>
  <si>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</si>
  <si>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</si>
  <si>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</si>
  <si>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</si>
  <si>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</si>
  <si>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</si>
  <si>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</si>
  <si>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</si>
  <si>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</si>
  <si>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</si>
  <si>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</si>
  <si>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</si>
  <si>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</si>
  <si>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</si>
  <si>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</si>
  <si>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</si>
  <si>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</si>
  <si>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</si>
  <si>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</si>
  <si>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</si>
  <si>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</si>
  <si>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</si>
  <si>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</si>
  <si>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</si>
  <si>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</si>
  <si>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</si>
  <si>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</si>
  <si>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</si>
  <si>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</si>
  <si>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</si>
  <si>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</si>
  <si>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</si>
  <si>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</si>
  <si>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</si>
  <si>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</si>
  <si>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</si>
  <si>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</si>
  <si>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</si>
  <si>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</si>
  <si>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</si>
  <si>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</si>
  <si>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</si>
  <si>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</si>
  <si>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</si>
  <si>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</si>
  <si>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</si>
  <si>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</si>
  <si>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</si>
  <si>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</si>
  <si>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</si>
  <si>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</si>
  <si>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</si>
  <si>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</si>
  <si>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</si>
  <si>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</si>
  <si>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</si>
  <si>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</si>
  <si>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</si>
  <si>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</si>
  <si>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</si>
  <si>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</si>
  <si>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</si>
  <si>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</si>
  <si>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</si>
  <si>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</si>
  <si>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</si>
  <si>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</si>
  <si>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</si>
  <si>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</si>
  <si>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</si>
  <si>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</si>
  <si>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</si>
  <si>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</si>
  <si>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</si>
  <si>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</si>
  <si>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</si>
  <si>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</si>
  <si>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</si>
  <si>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</si>
  <si>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</si>
  <si>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</si>
  <si>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</si>
  <si>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</si>
  <si>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</si>
  <si>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</si>
  <si>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</si>
  <si>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</si>
  <si>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</si>
  <si>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</si>
  <si>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</si>
  <si>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</si>
  <si>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</si>
  <si>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</si>
  <si>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</si>
  <si>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</si>
  <si>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</si>
  <si>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</si>
  <si>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</si>
  <si>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</si>
  <si>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</si>
  <si>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</si>
  <si>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</si>
  <si>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</si>
  <si>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</si>
  <si>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</si>
  <si>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</si>
  <si>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</si>
  <si>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</si>
  <si>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</si>
  <si>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</si>
  <si>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</si>
  <si>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</si>
  <si>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</si>
  <si>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</si>
  <si>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</si>
  <si>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</si>
  <si>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</si>
  <si>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</si>
  <si>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</si>
  <si>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</si>
  <si>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</si>
  <si>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</si>
  <si>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</si>
  <si>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</si>
  <si>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</si>
  <si>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</si>
  <si>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</si>
  <si>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</si>
  <si>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</si>
  <si>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</si>
  <si>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</si>
  <si>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</si>
  <si>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</si>
  <si>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</si>
  <si>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</si>
  <si>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</si>
  <si>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</si>
  <si>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</si>
  <si>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</si>
  <si>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</si>
  <si>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</si>
  <si>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</si>
  <si>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</si>
  <si>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</si>
  <si>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</si>
  <si>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</si>
  <si>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</si>
  <si>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</si>
  <si>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</si>
  <si>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</si>
  <si>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</si>
  <si>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</si>
  <si>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</si>
  <si>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</si>
  <si>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</si>
  <si>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</si>
  <si>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</si>
  <si>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</si>
  <si>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</si>
  <si>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</si>
  <si>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</si>
  <si>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</si>
  <si>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</si>
  <si>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</si>
  <si>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</si>
  <si>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</si>
  <si>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</si>
  <si>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</si>
  <si>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</si>
  <si>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</si>
  <si>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</si>
  <si>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</si>
  <si>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</si>
  <si>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</si>
  <si>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</si>
  <si>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</si>
  <si>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</si>
  <si>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</si>
  <si>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</si>
  <si>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</si>
  <si>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</si>
  <si>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</si>
  <si>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</si>
  <si>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</si>
  <si>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</si>
  <si>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</si>
  <si>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</si>
  <si>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</si>
  <si>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</si>
  <si>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</si>
  <si>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</si>
  <si>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</si>
  <si>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</si>
  <si>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</si>
  <si>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</si>
  <si>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</si>
  <si>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</si>
  <si>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</si>
  <si>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</si>
  <si>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</si>
  <si>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</si>
  <si>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</si>
  <si>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</si>
  <si>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</si>
  <si>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</si>
  <si>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</si>
  <si>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</si>
  <si>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</si>
  <si>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</si>
  <si>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</si>
  <si>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</si>
  <si>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</si>
  <si>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</si>
  <si>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</si>
  <si>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</si>
  <si>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</si>
  <si>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</si>
  <si>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</si>
  <si>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</si>
  <si>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</si>
  <si>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</si>
  <si>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</si>
  <si>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</si>
  <si>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</si>
  <si>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</si>
  <si>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</si>
  <si>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</si>
  <si>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</si>
  <si>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</si>
  <si>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</si>
  <si>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</si>
  <si>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</si>
  <si>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</si>
  <si>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</si>
  <si>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</si>
  <si>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</si>
  <si>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</si>
  <si>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</si>
  <si>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</si>
  <si>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</si>
  <si>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</si>
  <si>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</si>
  <si>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</si>
  <si>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</si>
  <si>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</si>
  <si>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</si>
  <si>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</si>
  <si>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</si>
  <si>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</si>
  <si>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</si>
  <si>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</si>
  <si>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</si>
  <si>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</si>
  <si>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</si>
  <si>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</si>
  <si>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</si>
  <si>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</si>
  <si>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</si>
  <si>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</si>
  <si>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</si>
  <si>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</si>
  <si>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</si>
  <si>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</si>
  <si>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</si>
  <si>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</si>
  <si>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</si>
  <si>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</si>
  <si>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</si>
  <si>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</si>
  <si>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</si>
  <si>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</si>
  <si>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</si>
  <si>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</si>
  <si>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</si>
  <si>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</si>
  <si>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</si>
  <si>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</si>
  <si>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</si>
  <si>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</si>
  <si>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</si>
  <si>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</si>
  <si>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</si>
  <si>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</si>
  <si>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</si>
  <si>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</si>
  <si>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</si>
  <si>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</si>
  <si>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</si>
  <si>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</si>
  <si>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</si>
  <si>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</si>
  <si>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</si>
  <si>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</si>
  <si>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</si>
  <si>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</si>
  <si>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</si>
  <si>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</si>
  <si>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</si>
  <si>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</si>
  <si>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</si>
  <si>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</si>
  <si>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</si>
  <si>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</si>
  <si>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</si>
  <si>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</si>
  <si>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</si>
  <si>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</si>
  <si>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</si>
  <si>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</si>
  <si>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</si>
  <si>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</si>
  <si>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</si>
  <si>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</si>
  <si>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</si>
  <si>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</si>
  <si>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</si>
  <si>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</si>
  <si>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</si>
  <si>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</si>
  <si>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</si>
  <si>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</si>
  <si>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</si>
  <si>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</si>
  <si>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</si>
  <si>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</si>
  <si>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</si>
  <si>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</si>
  <si>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</si>
  <si>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</si>
  <si>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</si>
  <si>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</si>
  <si>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</si>
  <si>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</si>
  <si>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</si>
  <si>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</si>
  <si>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</si>
  <si>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</si>
  <si>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</si>
  <si>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</si>
  <si>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</si>
  <si>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</si>
  <si>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</si>
  <si>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</si>
  <si>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</si>
  <si>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</si>
  <si>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</si>
  <si>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</si>
  <si>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</si>
  <si>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</si>
  <si>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</si>
  <si>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</si>
  <si>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</si>
  <si>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</si>
  <si>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</si>
  <si>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</si>
  <si>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</si>
  <si>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</si>
  <si>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</si>
  <si>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</si>
  <si>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</si>
  <si>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</si>
  <si>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</si>
  <si>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</si>
  <si>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</si>
  <si>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</si>
  <si>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</si>
  <si>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</si>
  <si>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</si>
  <si>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</si>
  <si>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</si>
  <si>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</si>
  <si>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</si>
  <si>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</si>
  <si>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</si>
  <si>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</si>
  <si>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</si>
  <si>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</si>
  <si>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</si>
  <si>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</si>
  <si>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</si>
  <si>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</si>
  <si>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</si>
  <si>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</si>
  <si>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</si>
  <si>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</si>
  <si>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</si>
  <si>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</si>
  <si>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</si>
  <si>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</si>
  <si>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</si>
  <si>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</si>
  <si>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</si>
  <si>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</si>
  <si>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</si>
  <si>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</si>
  <si>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</si>
  <si>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</si>
  <si>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</si>
  <si>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</si>
  <si>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</si>
  <si>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</si>
  <si>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</si>
  <si>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</si>
  <si>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</si>
  <si>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</si>
  <si>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</si>
  <si>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</si>
  <si>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</si>
  <si>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</si>
  <si>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</si>
  <si>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</si>
  <si>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</si>
  <si>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</si>
  <si>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</si>
  <si>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</si>
  <si>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</si>
  <si>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</si>
  <si>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</si>
  <si>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</si>
  <si>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</si>
  <si>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</si>
  <si>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</si>
  <si>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</si>
  <si>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</si>
  <si>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</si>
  <si>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</si>
  <si>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</si>
  <si>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</si>
  <si>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</si>
  <si>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</si>
  <si>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</si>
  <si>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</si>
  <si>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</si>
  <si>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</si>
  <si>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</si>
  <si>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</si>
  <si>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</si>
  <si>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</si>
  <si>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</si>
  <si>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</si>
  <si>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</si>
  <si>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</si>
  <si>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</si>
  <si>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</si>
  <si>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</si>
  <si>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</si>
  <si>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</si>
  <si>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</si>
  <si>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</si>
  <si>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</si>
  <si>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</si>
  <si>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</si>
  <si>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</si>
  <si>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</si>
  <si>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</si>
  <si>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</si>
  <si>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</si>
  <si>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</si>
  <si>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</si>
  <si>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</si>
  <si>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</si>
  <si>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</si>
  <si>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</si>
  <si>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</si>
  <si>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</si>
  <si>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</si>
  <si>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</si>
  <si>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</si>
  <si>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</si>
  <si>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</si>
  <si>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</si>
  <si>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</si>
  <si>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</si>
  <si>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</si>
  <si>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</si>
  <si>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</si>
  <si>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</si>
  <si>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</si>
  <si>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</si>
  <si>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</si>
  <si>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</si>
  <si>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</si>
  <si>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</si>
  <si>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</si>
  <si>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</si>
  <si>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</si>
  <si>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</si>
  <si>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</si>
  <si>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</si>
  <si>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</si>
  <si>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</si>
  <si>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</si>
  <si>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</si>
  <si>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</si>
  <si>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</si>
  <si>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</si>
  <si>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</si>
  <si>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</si>
  <si>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</si>
  <si>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</si>
  <si>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</si>
  <si>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</si>
  <si>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</si>
  <si>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</si>
  <si>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</si>
  <si>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</si>
  <si>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</si>
  <si>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</si>
  <si>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</si>
  <si>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</si>
  <si>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</si>
  <si>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</si>
  <si>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</si>
  <si>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</si>
  <si>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</si>
  <si>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</si>
  <si>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</si>
  <si>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</si>
  <si>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</si>
  <si>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</si>
  <si>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</si>
  <si>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</si>
  <si>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</si>
  <si>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</si>
  <si>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</si>
  <si>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</si>
  <si>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</si>
  <si>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</si>
  <si>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</si>
  <si>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</si>
  <si>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</si>
  <si>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</si>
  <si>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</si>
  <si>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</si>
  <si>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</si>
  <si>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</si>
  <si>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</si>
  <si>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</si>
  <si>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</si>
  <si>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</si>
  <si>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</si>
  <si>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</si>
  <si>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</si>
  <si>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</si>
  <si>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</si>
  <si>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</si>
  <si>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</si>
  <si>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</si>
  <si>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</si>
  <si>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</si>
  <si>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</si>
  <si>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</si>
  <si>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</si>
  <si>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</si>
  <si>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</si>
  <si>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</si>
  <si>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</si>
  <si>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</si>
  <si>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</si>
  <si>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</si>
  <si>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</si>
  <si>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</si>
  <si>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</si>
  <si>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</si>
  <si>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</si>
  <si>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</si>
  <si>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</si>
  <si>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</si>
  <si>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</si>
  <si>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</si>
  <si>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</si>
  <si>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</si>
  <si>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</si>
  <si>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</si>
  <si>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</si>
  <si>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</si>
  <si>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</si>
  <si>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</si>
  <si>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</si>
  <si>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</si>
  <si>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</si>
  <si>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</si>
  <si>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</si>
  <si>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</si>
  <si>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</si>
  <si>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</si>
  <si>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</si>
  <si>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</si>
  <si>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</si>
  <si>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</si>
  <si>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</si>
  <si>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</si>
  <si>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</si>
  <si>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</si>
  <si>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</si>
  <si>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</si>
  <si>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</si>
  <si>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</si>
  <si>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</si>
  <si>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</si>
  <si>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</si>
  <si>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</si>
  <si>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</si>
  <si>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</si>
  <si>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</si>
  <si>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</si>
  <si>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</si>
  <si>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</si>
  <si>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</si>
  <si>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</si>
  <si>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</si>
  <si>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</si>
  <si>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</si>
  <si>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</si>
  <si>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</si>
  <si>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</si>
  <si>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</si>
  <si>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</si>
  <si>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</si>
  <si>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</si>
  <si>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</si>
  <si>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</si>
  <si>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</si>
  <si>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</si>
  <si>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</si>
  <si>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</si>
  <si>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</si>
  <si>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</si>
  <si>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</si>
  <si>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</si>
  <si>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</si>
  <si>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</si>
  <si>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</si>
  <si>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</si>
  <si>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</si>
  <si>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</si>
  <si>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</si>
  <si>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</si>
  <si>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</si>
  <si>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</si>
  <si>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</si>
  <si>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</si>
  <si>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</si>
  <si>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</si>
  <si>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</si>
  <si>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</si>
  <si>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</si>
  <si>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</si>
  <si>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</si>
  <si>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</si>
  <si>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</si>
  <si>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</si>
  <si>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</si>
  <si>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</si>
  <si>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</si>
  <si>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</si>
  <si>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</si>
  <si>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</si>
  <si>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</si>
  <si>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</si>
  <si>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</si>
  <si>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</si>
  <si>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</si>
  <si>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</si>
  <si>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</si>
  <si>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</si>
  <si>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</si>
  <si>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</si>
  <si>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</si>
  <si>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</si>
  <si>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</si>
  <si>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</si>
  <si>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</si>
  <si>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</si>
  <si>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</si>
  <si>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</si>
  <si>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</si>
  <si>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</si>
  <si>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</si>
  <si>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</si>
  <si>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</si>
  <si>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</si>
  <si>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</si>
  <si>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</si>
  <si>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</si>
  <si>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</si>
  <si>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</si>
  <si>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</si>
  <si>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</si>
  <si>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</si>
  <si>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</si>
  <si>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</si>
  <si>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</si>
  <si>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</si>
  <si>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</si>
  <si>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</si>
  <si>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</si>
  <si>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</si>
  <si>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</si>
  <si>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</si>
  <si>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</si>
  <si>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</si>
  <si>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</si>
  <si>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</si>
  <si>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</si>
  <si>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</si>
  <si>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</si>
  <si>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</si>
  <si>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</si>
  <si>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</si>
  <si>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</si>
  <si>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</si>
  <si>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</si>
  <si>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</si>
  <si>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</si>
  <si>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</si>
  <si>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</si>
  <si>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</si>
  <si>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</si>
  <si>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</si>
  <si>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</si>
  <si>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</si>
  <si>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</si>
  <si>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</si>
  <si>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</si>
  <si>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</si>
  <si>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</si>
  <si>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</si>
  <si>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</si>
  <si>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</si>
  <si>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</si>
  <si>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</si>
  <si>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</si>
  <si>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</si>
  <si>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</si>
  <si>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</si>
  <si>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</si>
  <si>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</si>
  <si>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</si>
  <si>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</si>
  <si>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</si>
  <si>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</si>
  <si>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</si>
  <si>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</si>
  <si>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</si>
  <si>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</si>
  <si>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</si>
  <si>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</si>
  <si>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</si>
  <si>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</si>
  <si>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</si>
  <si>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</si>
  <si>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</si>
  <si>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</si>
  <si>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</si>
  <si>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</si>
  <si>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</si>
  <si>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</si>
  <si>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</si>
  <si>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</si>
  <si>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</si>
  <si>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</si>
  <si>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</si>
  <si>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</si>
  <si>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</si>
  <si>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</si>
  <si>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</si>
  <si>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</si>
  <si>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</si>
  <si>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</si>
  <si>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</si>
  <si>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</si>
  <si>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</si>
  <si>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</si>
  <si>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</si>
  <si>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</si>
  <si>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</si>
  <si>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</si>
  <si>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</si>
  <si>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</si>
  <si>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</si>
  <si>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</si>
  <si>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</si>
  <si>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</si>
  <si>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</si>
  <si>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</si>
  <si>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</si>
  <si>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</si>
  <si>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</si>
  <si>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</si>
  <si>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</si>
  <si>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</si>
  <si>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</si>
  <si>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</si>
  <si>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</si>
  <si>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</si>
  <si>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</si>
  <si>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</si>
  <si>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</si>
  <si>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</si>
  <si>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</si>
  <si>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</si>
  <si>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</si>
  <si>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</si>
  <si>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</si>
  <si>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</si>
  <si>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</si>
  <si>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</si>
  <si>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</si>
  <si>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</si>
  <si>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</si>
  <si>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</si>
  <si>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</si>
  <si>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</si>
  <si>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</si>
  <si>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</si>
  <si>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</si>
  <si>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</si>
  <si>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</si>
  <si>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</si>
  <si>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</si>
  <si>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</si>
  <si>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</si>
  <si>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</si>
  <si>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</si>
  <si>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</si>
  <si>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</si>
  <si>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</si>
  <si>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</si>
  <si>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</si>
  <si>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</si>
  <si>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</si>
  <si>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</si>
  <si>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</si>
  <si>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</si>
  <si>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</si>
  <si>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</si>
  <si>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</si>
  <si>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</si>
  <si>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</si>
  <si>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</si>
  <si>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</si>
  <si>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</si>
  <si>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</si>
  <si>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</si>
  <si>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</si>
  <si>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</si>
  <si>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</si>
  <si>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</si>
  <si>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</si>
  <si>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</si>
  <si>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</si>
  <si>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</si>
  <si>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</si>
  <si>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</si>
  <si>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</si>
  <si>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</si>
  <si>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</si>
  <si>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</si>
  <si>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</si>
  <si>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</si>
  <si>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</si>
  <si>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</si>
  <si>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</si>
  <si>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</si>
  <si>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</si>
  <si>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</si>
  <si>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</si>
  <si>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</si>
  <si>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</si>
  <si>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</si>
  <si>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</si>
  <si>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</si>
  <si>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</si>
  <si>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</si>
  <si>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</si>
  <si>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</si>
  <si>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</si>
  <si>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</si>
  <si>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</si>
  <si>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</si>
  <si>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</si>
  <si>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</si>
  <si>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</si>
  <si>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</si>
  <si>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</si>
  <si>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</si>
  <si>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</si>
  <si>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</si>
  <si>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</si>
  <si>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</si>
  <si>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</si>
  <si>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</si>
  <si>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</si>
  <si>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</si>
  <si>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</si>
  <si>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</si>
  <si>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</si>
  <si>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</si>
  <si>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</si>
  <si>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</si>
  <si>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</si>
  <si>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</si>
  <si>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</si>
  <si>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</si>
  <si>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</si>
  <si>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</si>
  <si>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</si>
  <si>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</si>
  <si>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</si>
  <si>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</si>
  <si>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</si>
  <si>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</si>
  <si>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</si>
  <si>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</si>
  <si>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</si>
  <si>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</si>
  <si>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</si>
  <si>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</si>
  <si>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</si>
  <si>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</si>
  <si>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</si>
  <si>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</si>
  <si>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</si>
  <si>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</si>
  <si>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</si>
  <si>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</si>
  <si>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</si>
  <si>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</si>
  <si>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</si>
  <si>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</si>
  <si>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</si>
  <si>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</si>
  <si>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</si>
  <si>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</si>
  <si>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</si>
  <si>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</si>
  <si>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</si>
  <si>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</si>
  <si>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</si>
  <si>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</si>
  <si>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</si>
  <si>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</si>
  <si>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</si>
  <si>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</si>
  <si>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</si>
  <si>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</si>
  <si>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</si>
  <si>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</si>
  <si>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</si>
  <si>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</si>
  <si>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</si>
  <si>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</si>
  <si>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</si>
  <si>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</si>
  <si>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</si>
  <si>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</si>
  <si>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</si>
  <si>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</si>
  <si>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</si>
  <si>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</si>
  <si>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</si>
  <si>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</si>
  <si>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</si>
  <si>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</si>
  <si>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</si>
  <si>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</si>
  <si>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</si>
  <si>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</si>
  <si>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</si>
  <si>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</si>
  <si>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</si>
  <si>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</si>
  <si>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</si>
  <si>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</si>
  <si>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</si>
  <si>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</si>
  <si>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</si>
  <si>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</si>
  <si>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</si>
  <si>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</si>
  <si>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</si>
  <si>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</si>
  <si>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</si>
  <si>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</si>
  <si>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</si>
  <si>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</si>
  <si>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</si>
  <si>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</si>
  <si>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</si>
  <si>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</si>
  <si>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</si>
  <si>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</si>
  <si>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</si>
  <si>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</si>
  <si>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</si>
  <si>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</si>
  <si>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</si>
  <si>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</si>
  <si>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</si>
  <si>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</si>
  <si>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</si>
  <si>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</si>
  <si>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</si>
  <si>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</si>
  <si>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</si>
  <si>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</si>
  <si>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</si>
  <si>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</si>
  <si>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</si>
  <si>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</si>
  <si>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</si>
  <si>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</si>
  <si>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</si>
  <si>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</si>
  <si>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</si>
  <si>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</si>
  <si>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</si>
  <si>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</si>
  <si>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</si>
  <si>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</si>
  <si>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</si>
  <si>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</si>
  <si>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</si>
  <si>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</si>
  <si>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</si>
  <si>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</si>
  <si>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</si>
  <si>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</si>
  <si>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</si>
  <si>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</si>
  <si>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</si>
  <si>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</si>
  <si>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</si>
  <si>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</si>
  <si>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</si>
  <si>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</si>
  <si>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</si>
  <si>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</si>
  <si>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</si>
  <si>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</si>
  <si>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</si>
  <si>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</si>
  <si>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</si>
  <si>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</si>
  <si>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</si>
  <si>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</si>
  <si>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</si>
  <si>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</si>
  <si>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</si>
  <si>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</si>
  <si>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</si>
  <si>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</si>
  <si>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</si>
  <si>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</si>
  <si>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</si>
  <si>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</si>
  <si>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</si>
  <si>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</si>
  <si>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</si>
  <si>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</si>
  <si>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</si>
  <si>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</si>
  <si>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</si>
  <si>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</si>
  <si>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</si>
  <si>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</si>
  <si>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</si>
  <si>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</si>
  <si>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</si>
  <si>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</si>
  <si>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</si>
  <si>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</si>
  <si>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</si>
  <si>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</si>
  <si>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</si>
  <si>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</si>
  <si>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</si>
  <si>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</si>
  <si>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</si>
  <si>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</si>
  <si>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</si>
  <si>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</si>
  <si>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</si>
  <si>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</si>
  <si>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</si>
  <si>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</si>
  <si>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</si>
  <si>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</si>
  <si>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</si>
  <si>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</si>
  <si>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</si>
  <si>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</si>
  <si>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</si>
  <si>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</si>
  <si>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</si>
  <si>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</si>
  <si>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</si>
  <si>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</si>
  <si>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</si>
  <si>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</si>
  <si>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</si>
  <si>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</si>
  <si>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</si>
  <si>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</si>
  <si>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</si>
  <si>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</si>
  <si>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</si>
  <si>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</si>
  <si>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</si>
  <si>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</si>
  <si>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</si>
  <si>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</si>
  <si>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</si>
  <si>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</si>
  <si>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</si>
  <si>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</si>
  <si>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</si>
  <si>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</si>
  <si>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</si>
  <si>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</si>
  <si>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</si>
  <si>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</si>
  <si>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</si>
  <si>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</si>
  <si>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</si>
  <si>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</si>
  <si>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</si>
  <si>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</si>
  <si>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</si>
  <si>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</si>
  <si>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</si>
  <si>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</si>
  <si>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</si>
  <si>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</si>
  <si>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</si>
  <si>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</si>
  <si>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</si>
  <si>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</si>
  <si>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</si>
  <si>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</si>
  <si>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</si>
  <si>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</si>
  <si>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</si>
  <si>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</si>
  <si>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</si>
  <si>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</si>
  <si>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</si>
  <si>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</si>
  <si>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</si>
  <si>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</si>
  <si>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</si>
  <si>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</si>
  <si>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</si>
  <si>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</si>
  <si>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</si>
  <si>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</si>
  <si>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</si>
  <si>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</si>
  <si>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</si>
  <si>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</si>
  <si>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</si>
  <si>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</si>
  <si>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</si>
  <si>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</si>
  <si>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</si>
  <si>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</si>
  <si>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</si>
  <si>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</si>
  <si>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</si>
  <si>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</si>
  <si>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</si>
  <si>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</si>
  <si>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</si>
  <si>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</si>
  <si>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</si>
  <si>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</si>
  <si>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</si>
  <si>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</si>
  <si>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</si>
  <si>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</si>
  <si>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</si>
  <si>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</si>
  <si>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</si>
  <si>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</si>
  <si>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</si>
  <si>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</si>
  <si>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</si>
  <si>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</si>
  <si>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</si>
  <si>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</si>
  <si>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</si>
  <si>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</si>
  <si>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</si>
  <si>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</si>
  <si>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</si>
  <si>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</si>
  <si>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</si>
  <si>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</si>
  <si>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</si>
  <si>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</si>
  <si>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</si>
  <si>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</si>
  <si>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</si>
  <si>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</si>
  <si>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</si>
  <si>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</si>
  <si>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</si>
  <si>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</si>
  <si>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</si>
  <si>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</si>
  <si>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</si>
  <si>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</si>
  <si>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</si>
  <si>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</si>
  <si>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</si>
  <si>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</si>
  <si>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</si>
  <si>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</si>
  <si>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</si>
  <si>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</si>
  <si>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</si>
  <si>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</si>
  <si>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</si>
  <si>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</si>
  <si>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</si>
  <si>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</si>
  <si>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</si>
  <si>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</si>
  <si>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</si>
  <si>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</si>
  <si>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</si>
  <si>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</si>
  <si>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</si>
  <si>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</si>
  <si>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</si>
  <si>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</si>
  <si>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</si>
  <si>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</si>
  <si>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</si>
  <si>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</si>
  <si>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</si>
  <si>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</si>
  <si>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</si>
  <si>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</si>
  <si>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</si>
  <si>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</si>
  <si>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</si>
  <si>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</si>
  <si>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</si>
  <si>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</si>
  <si>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</si>
  <si>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</si>
  <si>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</si>
  <si>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</si>
  <si>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</si>
  <si>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</si>
  <si>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</si>
  <si>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</si>
  <si>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</si>
  <si>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</si>
  <si>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</si>
  <si>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</si>
  <si>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</si>
  <si>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</si>
  <si>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</si>
  <si>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</si>
  <si>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</si>
  <si>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</si>
  <si>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</si>
  <si>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</si>
  <si>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</si>
  <si>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</si>
  <si>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</si>
  <si>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</si>
  <si>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</si>
  <si>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</si>
  <si>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</si>
  <si>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</si>
  <si>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</si>
  <si>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</si>
  <si>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</si>
  <si>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</si>
  <si>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</si>
  <si>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</si>
  <si>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</si>
  <si>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</si>
  <si>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</si>
  <si>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</si>
  <si>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</si>
  <si>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</si>
  <si>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</si>
  <si>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</si>
  <si>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</si>
  <si>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</si>
  <si>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</si>
  <si>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</si>
  <si>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</si>
  <si>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</si>
  <si>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</si>
  <si>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</si>
  <si>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</si>
  <si>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</si>
  <si>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</si>
  <si>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</si>
  <si>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</si>
  <si>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</si>
  <si>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</si>
  <si>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</si>
  <si>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</si>
  <si>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</si>
  <si>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</si>
  <si>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</si>
  <si>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</si>
  <si>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</si>
  <si>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</si>
  <si>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</si>
  <si>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</si>
  <si>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</si>
  <si>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</si>
  <si>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</si>
  <si>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</si>
  <si>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</si>
  <si>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</si>
  <si>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</si>
  <si>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</si>
  <si>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</si>
  <si>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</si>
  <si>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</si>
  <si>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</si>
  <si>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</si>
  <si>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</si>
  <si>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</si>
  <si>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</si>
  <si>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</si>
  <si>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</si>
  <si>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</si>
  <si>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</si>
  <si>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</si>
  <si>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</si>
  <si>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</si>
  <si>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</si>
  <si>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</si>
  <si>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</si>
  <si>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</si>
  <si>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</si>
  <si>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</si>
  <si>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</si>
  <si>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</si>
  <si>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</si>
  <si>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</si>
  <si>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</si>
  <si>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</si>
  <si>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</si>
  <si>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</si>
  <si>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</si>
  <si>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</si>
  <si>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</si>
  <si>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</si>
  <si>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</si>
  <si>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</si>
  <si>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</si>
  <si>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</si>
  <si>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</si>
  <si>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</si>
  <si>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</si>
  <si>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</si>
  <si>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</si>
  <si>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</si>
  <si>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</si>
  <si>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</si>
  <si>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</si>
  <si>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</si>
  <si>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</si>
  <si>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</si>
  <si>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</si>
  <si>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</si>
  <si>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</si>
  <si>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</si>
  <si>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</si>
  <si>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</si>
  <si>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</si>
  <si>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</si>
  <si>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</si>
  <si>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</si>
  <si>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</si>
  <si>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</si>
  <si>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</si>
  <si>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</si>
  <si>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</si>
  <si>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</si>
  <si>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</si>
  <si>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</si>
  <si>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</si>
  <si>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</si>
  <si>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</si>
  <si>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</si>
  <si>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</si>
  <si>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</si>
  <si>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</si>
  <si>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</si>
  <si>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</si>
  <si>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</si>
  <si>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</si>
  <si>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</si>
  <si>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</si>
  <si>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</si>
  <si>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</si>
  <si>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</si>
  <si>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</si>
  <si>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</si>
  <si>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</si>
  <si>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</si>
  <si>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</si>
  <si>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</si>
  <si>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</si>
  <si>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</si>
  <si>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</si>
  <si>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</si>
  <si>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</si>
  <si>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</si>
  <si>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</si>
  <si>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</si>
  <si>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</si>
  <si>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</si>
  <si>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</si>
  <si>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</si>
  <si>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</si>
  <si>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</si>
  <si>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</si>
  <si>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</si>
  <si>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</si>
  <si>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</si>
  <si>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</si>
  <si>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</si>
  <si>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</si>
  <si>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</si>
  <si>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</si>
  <si>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</si>
  <si>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</si>
  <si>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</si>
  <si>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</si>
  <si>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</si>
  <si>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</si>
  <si>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</si>
  <si>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</si>
  <si>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</si>
  <si>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</si>
  <si>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</si>
  <si>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</si>
  <si>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</si>
  <si>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</si>
  <si>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</si>
  <si>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</si>
  <si>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</si>
  <si>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</si>
  <si>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</si>
  <si>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</si>
  <si>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</si>
  <si>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</si>
  <si>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</si>
  <si>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</si>
  <si>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</si>
  <si>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</si>
  <si>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</si>
  <si>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</si>
  <si>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</si>
  <si>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</si>
  <si>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</si>
  <si>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</si>
  <si>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</si>
  <si>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</si>
  <si>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</si>
  <si>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</si>
  <si>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</si>
  <si>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</si>
  <si>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</si>
  <si>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</si>
  <si>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</si>
  <si>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</si>
  <si>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</si>
  <si>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</si>
  <si>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</si>
  <si>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</si>
  <si>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</si>
  <si>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</si>
  <si>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</si>
  <si>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</si>
  <si>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</si>
  <si>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</si>
  <si>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</si>
  <si>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</si>
  <si>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</si>
  <si>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</si>
  <si>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</si>
  <si>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</si>
  <si>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</si>
  <si>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</si>
  <si>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</si>
  <si>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</si>
  <si>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</si>
  <si>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</si>
  <si>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</si>
  <si>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</si>
  <si>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</si>
  <si>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</si>
  <si>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</si>
  <si>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</si>
  <si>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</si>
  <si>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</si>
  <si>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</si>
  <si>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</si>
  <si>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</si>
  <si>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</si>
  <si>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</si>
  <si>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</si>
  <si>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</si>
  <si>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</si>
  <si>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</si>
  <si>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</si>
  <si>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</si>
  <si>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</si>
  <si>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</si>
  <si>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</si>
  <si>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</si>
  <si>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</si>
  <si>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</si>
  <si>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</si>
  <si>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</si>
  <si>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</si>
  <si>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</si>
  <si>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</si>
  <si>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</si>
  <si>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</si>
  <si>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</si>
  <si>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</si>
  <si>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</si>
  <si>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</si>
  <si>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</si>
  <si>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</si>
  <si>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</si>
  <si>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</si>
  <si>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</si>
  <si>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</si>
  <si>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</si>
  <si>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</si>
  <si>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</si>
  <si>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</si>
  <si>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</si>
  <si>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</si>
  <si>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</si>
  <si>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</si>
  <si>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</si>
  <si>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</si>
  <si>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</si>
  <si>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</si>
  <si>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</si>
  <si>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</si>
  <si>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</si>
  <si>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</si>
  <si>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</si>
  <si>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</si>
  <si>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</si>
  <si>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</si>
  <si>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</si>
  <si>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</si>
  <si>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</si>
  <si>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</si>
  <si>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</si>
  <si>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</si>
  <si>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</si>
  <si>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</si>
  <si>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</si>
  <si>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</si>
  <si>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</si>
  <si>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</si>
  <si>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</si>
  <si>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</si>
  <si>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</si>
  <si>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</si>
  <si>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</si>
  <si>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</si>
  <si>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</si>
  <si>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</si>
  <si>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</si>
  <si>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</si>
  <si>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</si>
  <si>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</si>
  <si>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</si>
  <si>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</si>
  <si>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</si>
  <si>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</si>
  <si>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</si>
  <si>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</si>
  <si>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</si>
  <si>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</si>
  <si>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</si>
  <si>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</si>
  <si>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</si>
  <si>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</si>
  <si>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</si>
  <si>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</si>
  <si>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</si>
  <si>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</si>
  <si>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</si>
  <si>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</si>
  <si>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</si>
  <si>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</si>
  <si>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</si>
  <si>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</si>
  <si>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</si>
  <si>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</si>
  <si>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</si>
  <si>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</si>
  <si>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</si>
  <si>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</si>
  <si>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</si>
  <si>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</si>
  <si>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</si>
  <si>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</si>
  <si>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</si>
  <si>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</si>
  <si>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</si>
  <si>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</si>
  <si>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</si>
  <si>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</si>
  <si>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</si>
  <si>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</si>
  <si>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</si>
  <si>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</si>
  <si>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</si>
  <si>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</si>
  <si>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</si>
  <si>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</si>
  <si>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</si>
  <si>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</si>
  <si>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</si>
  <si>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</si>
  <si>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</si>
  <si>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</si>
  <si>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</si>
  <si>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</si>
  <si>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</si>
  <si>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</si>
  <si>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</si>
  <si>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</si>
  <si>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</si>
  <si>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</si>
  <si>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</si>
  <si>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</si>
  <si>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</si>
  <si>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</si>
  <si>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</si>
  <si>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</si>
  <si>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</si>
  <si>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</si>
  <si>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</si>
  <si>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</si>
  <si>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</si>
  <si>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</si>
  <si>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</si>
  <si>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</si>
  <si>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</si>
  <si>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</si>
  <si>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</si>
  <si>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</si>
  <si>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</si>
  <si>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</si>
  <si>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</si>
  <si>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</si>
  <si>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</si>
  <si>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</si>
  <si>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</si>
  <si>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</si>
  <si>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</si>
  <si>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</si>
  <si>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</si>
  <si>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</si>
  <si>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</si>
  <si>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</si>
  <si>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</si>
  <si>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</si>
  <si>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</si>
  <si>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</si>
  <si>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</si>
  <si>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</si>
  <si>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</si>
  <si>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</si>
  <si>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</si>
  <si>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</si>
  <si>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</si>
  <si>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</si>
  <si>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</si>
  <si>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</si>
  <si>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</si>
  <si>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</si>
  <si>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</si>
  <si>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</si>
  <si>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</si>
  <si>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</si>
  <si>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</si>
  <si>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</si>
  <si>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</si>
  <si>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</si>
  <si>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</si>
  <si>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</si>
  <si>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</si>
  <si>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</si>
  <si>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</si>
  <si>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</si>
  <si>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</si>
  <si>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</si>
  <si>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</si>
  <si>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</si>
  <si>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</si>
  <si>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</si>
  <si>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</si>
  <si>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</si>
  <si>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</si>
  <si>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</si>
  <si>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</si>
  <si>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</si>
  <si>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</si>
  <si>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</si>
  <si>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</si>
  <si>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</si>
  <si>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</si>
  <si>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</si>
  <si>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</si>
  <si>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</si>
  <si>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</si>
  <si>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</si>
  <si>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</si>
  <si>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</si>
  <si>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</si>
  <si>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</si>
  <si>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</si>
  <si>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</si>
  <si>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</si>
  <si>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</si>
  <si>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</si>
  <si>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</si>
  <si>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</si>
  <si>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</si>
  <si>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</si>
  <si>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</si>
  <si>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</si>
  <si>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</si>
  <si>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</si>
  <si>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</si>
  <si>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</si>
  <si>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</si>
  <si>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</si>
  <si>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</si>
  <si>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</si>
  <si>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</si>
  <si>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</si>
  <si>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</si>
  <si>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</si>
  <si>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</si>
  <si>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</si>
  <si>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</si>
  <si>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</si>
  <si>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</si>
  <si>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</si>
  <si>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</si>
  <si>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</si>
  <si>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</si>
  <si>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</si>
  <si>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</si>
  <si>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</si>
  <si>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</si>
  <si>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</si>
  <si>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</si>
  <si>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</si>
  <si>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</si>
  <si>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</si>
  <si>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</si>
  <si>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</si>
  <si>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</si>
  <si>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</si>
  <si>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</si>
  <si>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</si>
  <si>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</si>
  <si>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</si>
  <si>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</si>
  <si>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</si>
  <si>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</si>
  <si>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</si>
  <si>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</si>
  <si>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</si>
  <si>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</si>
  <si>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</si>
  <si>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</si>
  <si>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</si>
  <si>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</si>
  <si>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</si>
  <si>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</si>
  <si>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</si>
  <si>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</si>
  <si>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</si>
  <si>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</si>
  <si>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</si>
  <si>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</si>
  <si>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</si>
  <si>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</si>
  <si>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</si>
  <si>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</si>
  <si>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</si>
  <si>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</si>
  <si>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</si>
  <si>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</si>
  <si>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</si>
  <si>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</si>
  <si>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</si>
  <si>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</si>
  <si>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</si>
  <si>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</si>
  <si>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</si>
  <si>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</si>
  <si>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</si>
  <si>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</si>
  <si>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</si>
  <si>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</si>
  <si>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</si>
  <si>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</si>
  <si>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</si>
  <si>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</si>
  <si>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</si>
  <si>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</si>
  <si>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</si>
  <si>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</si>
  <si>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</si>
  <si>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</si>
  <si>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</si>
  <si>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</si>
  <si>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</si>
  <si>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</si>
  <si>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</si>
  <si>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</si>
  <si>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</si>
  <si>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</si>
  <si>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</si>
  <si>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</si>
  <si>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</si>
  <si>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</si>
  <si>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</si>
  <si>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</si>
  <si>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</si>
  <si>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</si>
  <si>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</si>
  <si>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</si>
  <si>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</si>
  <si>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</si>
  <si>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</si>
  <si>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</si>
  <si>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</si>
  <si>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</si>
  <si>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</si>
  <si>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</si>
  <si>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</si>
  <si>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</si>
  <si>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</si>
  <si>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</si>
  <si>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</si>
  <si>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</si>
  <si>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</si>
  <si>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</si>
  <si>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</si>
  <si>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</si>
  <si>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</si>
  <si>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</si>
  <si>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</si>
  <si>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</si>
  <si>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</si>
  <si>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</si>
  <si>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</si>
  <si>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</si>
  <si>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</si>
  <si>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</si>
  <si>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</si>
  <si>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</si>
  <si>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</si>
  <si>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</si>
  <si>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</si>
  <si>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</si>
  <si>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</si>
  <si>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</si>
  <si>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</si>
  <si>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</si>
  <si>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</si>
  <si>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</si>
  <si>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</si>
  <si>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</si>
  <si>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</si>
  <si>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</si>
  <si>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</si>
  <si>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</si>
  <si>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</si>
  <si>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</si>
  <si>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</si>
  <si>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</si>
  <si>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</si>
  <si>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</si>
  <si>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</si>
  <si>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</si>
  <si>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</si>
  <si>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</si>
  <si>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</si>
  <si>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</si>
  <si>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</si>
  <si>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</si>
  <si>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</si>
  <si>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</si>
  <si>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</si>
  <si>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</si>
  <si>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</si>
  <si>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</si>
  <si>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</si>
  <si>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</si>
  <si>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</si>
  <si>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</si>
  <si>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</si>
  <si>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</si>
  <si>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</si>
  <si>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</si>
  <si>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</si>
  <si>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</si>
  <si>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</si>
  <si>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</si>
  <si>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</si>
  <si>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</si>
  <si>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</si>
  <si>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</si>
  <si>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</si>
  <si>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</si>
  <si>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</si>
  <si>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</si>
  <si>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</si>
  <si>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</si>
  <si>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</si>
  <si>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</si>
  <si>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</si>
  <si>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</si>
  <si>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</si>
  <si>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</si>
  <si>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</si>
  <si>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</si>
  <si>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</si>
  <si>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</si>
  <si>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</si>
  <si>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</si>
  <si>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</si>
  <si>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</si>
  <si>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</si>
  <si>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</si>
  <si>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</si>
  <si>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</si>
  <si>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</si>
  <si>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</si>
  <si>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</si>
  <si>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</si>
  <si>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</si>
  <si>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</si>
  <si>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</si>
  <si>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</si>
  <si>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</si>
  <si>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</si>
  <si>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</si>
  <si>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</si>
  <si>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</si>
  <si>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</si>
  <si>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</si>
  <si>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</si>
  <si>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</si>
  <si>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</si>
  <si>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</si>
  <si>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</si>
  <si>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</si>
  <si>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</si>
  <si>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</si>
  <si>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</si>
  <si>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</si>
  <si>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</si>
  <si>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</si>
  <si>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</si>
  <si>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</si>
  <si>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</si>
  <si>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</si>
  <si>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</si>
  <si>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</si>
  <si>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</si>
  <si>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</si>
  <si>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</si>
  <si>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</si>
  <si>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</si>
  <si>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</si>
  <si>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</si>
  <si>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</si>
  <si>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</si>
  <si>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</si>
  <si>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</si>
  <si>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</si>
  <si>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</si>
  <si>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</si>
  <si>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</si>
  <si>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</si>
  <si>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</si>
  <si>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</si>
  <si>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</si>
  <si>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</si>
  <si>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</si>
  <si>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</si>
  <si>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</si>
  <si>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</si>
  <si>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</si>
  <si>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</si>
  <si>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</si>
  <si>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</si>
  <si>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</si>
  <si>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</si>
  <si>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</si>
  <si>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</si>
  <si>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</si>
  <si>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</si>
  <si>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</si>
  <si>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</si>
  <si>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</si>
  <si>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</si>
  <si>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</si>
  <si>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</si>
  <si>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</si>
  <si>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</si>
  <si>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</si>
  <si>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</si>
  <si>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</si>
  <si>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</si>
  <si>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</si>
  <si>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</si>
  <si>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</si>
  <si>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</si>
  <si>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</si>
  <si>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</si>
  <si>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</si>
  <si>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</si>
  <si>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</si>
  <si>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</si>
  <si>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</si>
  <si>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</si>
  <si>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</si>
  <si>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</si>
  <si>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</si>
  <si>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</si>
  <si>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</si>
  <si>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</si>
  <si>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</si>
  <si>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</si>
  <si>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</si>
  <si>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</si>
  <si>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</si>
  <si>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</si>
  <si>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</si>
  <si>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</si>
  <si>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</si>
  <si>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</si>
  <si>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</si>
  <si>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</si>
  <si>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</si>
  <si>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</si>
  <si>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</si>
  <si>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</si>
  <si>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</si>
  <si>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</si>
  <si>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</si>
  <si>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</si>
  <si>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</si>
  <si>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</si>
  <si>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</si>
  <si>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</si>
  <si>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</si>
  <si>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</si>
  <si>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</si>
  <si>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</si>
  <si>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</si>
  <si>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</si>
  <si>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</si>
  <si>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</si>
  <si>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</si>
  <si>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</si>
  <si>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</si>
  <si>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</si>
  <si>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</si>
  <si>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</si>
  <si>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</si>
  <si>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</si>
  <si>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</si>
  <si>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</si>
  <si>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</si>
  <si>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</si>
  <si>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</si>
  <si>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</si>
  <si>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</si>
  <si>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</si>
  <si>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</si>
  <si>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</si>
  <si>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</si>
  <si>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</si>
  <si>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</si>
  <si>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</si>
  <si>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</si>
  <si>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</si>
  <si>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</si>
  <si>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</si>
  <si>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</si>
  <si>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</si>
  <si>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</si>
  <si>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</si>
  <si>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</si>
  <si>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</si>
  <si>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</si>
  <si>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</si>
  <si>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</si>
  <si>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</si>
  <si>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</si>
  <si>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</si>
  <si>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</si>
  <si>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</si>
  <si>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</si>
  <si>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</si>
  <si>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</si>
  <si>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</si>
  <si>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</si>
  <si>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</si>
  <si>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</si>
  <si>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</si>
  <si>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</si>
  <si>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</si>
  <si>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</si>
  <si>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</si>
  <si>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</si>
  <si>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</si>
  <si>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</si>
  <si>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</si>
  <si>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</si>
  <si>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</si>
  <si>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</si>
  <si>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</si>
  <si>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</si>
  <si>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</si>
  <si>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</si>
  <si>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</si>
  <si>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</si>
  <si>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</si>
  <si>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</si>
  <si>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</si>
  <si>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</si>
  <si>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</si>
  <si>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</si>
  <si>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</si>
  <si>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</si>
  <si>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</si>
  <si>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</si>
  <si>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</si>
  <si>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</si>
  <si>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</si>
  <si>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</si>
  <si>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</si>
  <si>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</si>
  <si>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</si>
  <si>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</si>
  <si>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</si>
  <si>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</si>
  <si>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</si>
  <si>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</si>
  <si>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</si>
  <si>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</si>
  <si>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</si>
  <si>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</si>
  <si>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</si>
  <si>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</si>
  <si>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</si>
  <si>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</si>
  <si>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</si>
  <si>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</si>
  <si>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</si>
  <si>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</si>
  <si>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</si>
  <si>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</si>
  <si>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</si>
  <si>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</si>
  <si>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</si>
  <si>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</si>
  <si>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</si>
  <si>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</si>
  <si>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</si>
  <si>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</si>
  <si>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</si>
  <si>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</si>
  <si>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</si>
  <si>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</si>
  <si>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</si>
  <si>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</si>
  <si>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</si>
  <si>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</si>
  <si>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</si>
  <si>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</si>
  <si>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</si>
  <si>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</si>
  <si>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</si>
  <si>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</si>
  <si>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</si>
  <si>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</si>
  <si>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</si>
  <si>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</si>
  <si>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</si>
  <si>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</si>
  <si>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</si>
  <si>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</si>
  <si>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</si>
  <si>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</si>
  <si>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</si>
  <si>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</si>
  <si>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</si>
  <si>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</si>
  <si>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</si>
  <si>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</si>
  <si>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</si>
  <si>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</si>
  <si>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</si>
  <si>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</si>
  <si>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</si>
  <si>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</si>
  <si>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</si>
  <si>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</si>
  <si>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</si>
  <si>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</si>
  <si>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</si>
  <si>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</si>
  <si>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</si>
  <si>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</si>
  <si>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</si>
  <si>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</si>
  <si>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</si>
  <si>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</si>
  <si>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</si>
  <si>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</si>
  <si>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</si>
  <si>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</si>
  <si>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</si>
  <si>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</si>
  <si>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</si>
  <si>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</si>
  <si>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</si>
  <si>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</si>
  <si>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</si>
  <si>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</si>
  <si>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</si>
  <si>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</si>
  <si>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</si>
  <si>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</si>
  <si>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</si>
  <si>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</si>
  <si>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</si>
  <si>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</si>
  <si>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</si>
  <si>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</si>
  <si>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</si>
  <si>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</si>
  <si>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</si>
  <si>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</si>
  <si>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</si>
  <si>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</si>
  <si>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</si>
  <si>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</si>
  <si>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</si>
  <si>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</si>
  <si>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</si>
  <si>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</si>
  <si>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</si>
  <si>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</si>
  <si>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</si>
  <si>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</si>
  <si>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</si>
  <si>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</si>
  <si>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</si>
  <si>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</si>
  <si>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</si>
  <si>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</si>
  <si>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</si>
  <si>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</si>
  <si>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</si>
  <si>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</si>
  <si>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</si>
  <si>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</si>
  <si>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</si>
  <si>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</si>
  <si>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</si>
  <si>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</si>
  <si>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</si>
  <si>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</si>
  <si>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</si>
  <si>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</si>
  <si>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</si>
  <si>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</si>
  <si>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</si>
  <si>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</si>
  <si>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</si>
  <si>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</si>
  <si>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</si>
  <si>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</si>
  <si>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</si>
  <si>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</si>
  <si>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</si>
  <si>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</si>
  <si>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</si>
  <si>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</si>
  <si>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</si>
  <si>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</si>
  <si>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</si>
  <si>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</si>
  <si>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</si>
  <si>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</si>
  <si>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</si>
  <si>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</si>
  <si>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</si>
  <si>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</si>
  <si>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</si>
  <si>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</si>
  <si>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</si>
  <si>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</si>
  <si>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</si>
  <si>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</si>
  <si>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</si>
  <si>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</si>
  <si>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</si>
  <si>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</si>
  <si>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</si>
  <si>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</si>
  <si>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</si>
  <si>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</si>
  <si>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</si>
  <si>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</si>
  <si>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</si>
  <si>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</si>
  <si>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</si>
  <si>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</si>
  <si>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</si>
  <si>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</si>
  <si>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</si>
  <si>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</si>
  <si>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</si>
  <si>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</si>
  <si>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</si>
  <si>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</si>
  <si>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</si>
  <si>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</si>
  <si>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</si>
  <si>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</si>
  <si>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</si>
  <si>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</si>
  <si>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</si>
  <si>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</si>
  <si>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</si>
  <si>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</si>
  <si>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</si>
  <si>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</si>
  <si>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</si>
  <si>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</si>
  <si>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</si>
  <si>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</si>
  <si>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</si>
  <si>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</si>
  <si>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</si>
  <si>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</si>
  <si>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</si>
  <si>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</si>
  <si>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</si>
  <si>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</si>
  <si>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</si>
  <si>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</si>
  <si>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</si>
  <si>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</si>
  <si>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</si>
  <si>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</si>
  <si>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</si>
  <si>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</si>
  <si>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</si>
  <si>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</si>
  <si>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</si>
  <si>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</si>
  <si>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</si>
  <si>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</si>
  <si>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</si>
  <si>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</si>
  <si>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</si>
  <si>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</si>
  <si>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</si>
  <si>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</si>
  <si>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</si>
  <si>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</si>
  <si>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</si>
  <si>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</si>
  <si>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</si>
  <si>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</si>
  <si>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</si>
  <si>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</si>
  <si>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</si>
  <si>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</si>
  <si>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</si>
  <si>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</si>
  <si>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</si>
  <si>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</si>
  <si>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</si>
  <si>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</si>
  <si>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</si>
  <si>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</si>
  <si>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</si>
  <si>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</si>
  <si>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</si>
  <si>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</si>
  <si>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</si>
  <si>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</si>
  <si>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</si>
  <si>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</si>
  <si>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</si>
  <si>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</si>
  <si>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</si>
  <si>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</si>
  <si>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</si>
  <si>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</si>
  <si>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</si>
  <si>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</si>
  <si>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</si>
  <si>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</si>
  <si>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</si>
  <si>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</si>
  <si>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</si>
  <si>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</si>
  <si>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</si>
  <si>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</si>
  <si>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</si>
  <si>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</si>
  <si>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</si>
  <si>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</si>
  <si>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</si>
  <si>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</si>
  <si>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</si>
  <si>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</si>
  <si>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</si>
  <si>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</si>
  <si>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</si>
  <si>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</si>
  <si>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</si>
  <si>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</si>
  <si>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</si>
  <si>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</si>
  <si>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</si>
  <si>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</si>
  <si>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</si>
  <si>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</si>
  <si>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</si>
  <si>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</si>
  <si>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</si>
  <si>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</si>
  <si>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</si>
  <si>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</si>
  <si>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</si>
  <si>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</si>
  <si>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</si>
  <si>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</si>
  <si>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</si>
  <si>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</si>
  <si>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</si>
  <si>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</si>
  <si>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</si>
  <si>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</si>
  <si>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</si>
  <si>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</si>
  <si>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</si>
  <si>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</si>
  <si>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</si>
  <si>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</si>
  <si>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</si>
  <si>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</si>
  <si>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</si>
  <si>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</si>
  <si>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</si>
  <si>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</si>
  <si>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</si>
  <si>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</si>
  <si>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</si>
  <si>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</si>
  <si>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</si>
  <si>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</si>
  <si>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</si>
  <si>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</si>
  <si>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</si>
  <si>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</si>
  <si>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</si>
  <si>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</si>
  <si>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</si>
  <si>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</si>
  <si>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</si>
  <si>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</si>
  <si>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</si>
  <si>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</si>
  <si>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</si>
  <si>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</si>
  <si>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</si>
  <si>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</si>
  <si>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</si>
  <si>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</si>
  <si>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</si>
  <si>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</si>
  <si>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</si>
  <si>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</si>
  <si>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</si>
  <si>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</si>
  <si>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</si>
  <si>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</si>
  <si>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</si>
  <si>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</si>
  <si>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</si>
  <si>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</si>
  <si>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</si>
  <si>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</si>
  <si>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</si>
  <si>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</si>
  <si>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</si>
  <si>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</si>
  <si>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</si>
  <si>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</si>
  <si>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</si>
  <si>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</si>
  <si>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</si>
  <si>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</si>
  <si>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</si>
  <si>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</si>
  <si>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</si>
  <si>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</si>
  <si>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</si>
  <si>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</si>
  <si>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</si>
  <si>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</si>
  <si>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</si>
  <si>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</si>
  <si>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</si>
  <si>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</si>
  <si>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</si>
  <si>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</si>
  <si>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</si>
  <si>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</si>
  <si>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</si>
  <si>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</si>
  <si>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</si>
  <si>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</si>
  <si>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</si>
  <si>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</si>
  <si>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</si>
  <si>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</si>
  <si>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</si>
  <si>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</si>
  <si>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</si>
  <si>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</si>
  <si>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</si>
  <si>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</si>
  <si>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</si>
  <si>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</si>
  <si>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</si>
  <si>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</si>
  <si>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</si>
  <si>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</si>
  <si>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</si>
  <si>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</si>
  <si>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</si>
  <si>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</si>
  <si>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</si>
  <si>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</si>
  <si>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</si>
  <si>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</si>
  <si>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</si>
  <si>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</si>
  <si>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</si>
  <si>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</si>
  <si>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</si>
  <si>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</si>
  <si>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</si>
  <si>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</si>
  <si>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</si>
  <si>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</si>
  <si>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</si>
  <si>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</si>
  <si>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</si>
  <si>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</si>
  <si>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</si>
  <si>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</si>
  <si>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</si>
  <si>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</si>
  <si>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</si>
  <si>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</si>
  <si>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</si>
  <si>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</si>
  <si>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</si>
  <si>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</si>
  <si>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</si>
  <si>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</si>
  <si>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</si>
  <si>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</si>
  <si>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</si>
  <si>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</si>
  <si>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</si>
  <si>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</si>
  <si>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</si>
  <si>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</si>
  <si>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</si>
  <si>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</si>
  <si>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</si>
  <si>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</si>
  <si>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</si>
  <si>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</si>
  <si>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</si>
  <si>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</si>
  <si>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</si>
  <si>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</si>
  <si>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</si>
  <si>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</si>
  <si>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</si>
  <si>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</si>
  <si>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</si>
  <si>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</si>
  <si>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</si>
  <si>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</si>
  <si>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</si>
  <si>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</si>
  <si>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</si>
  <si>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</si>
  <si>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</si>
  <si>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</si>
  <si>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</si>
  <si>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</si>
  <si>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</si>
  <si>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</si>
  <si>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</si>
  <si>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</si>
  <si>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</si>
  <si>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</si>
  <si>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</si>
  <si>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</si>
  <si>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</si>
  <si>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</si>
  <si>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</si>
  <si>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</si>
  <si>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</si>
  <si>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</si>
  <si>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</si>
  <si>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</si>
  <si>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</si>
  <si>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</si>
  <si>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</si>
  <si>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</si>
  <si>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</si>
  <si>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</si>
  <si>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</si>
  <si>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</si>
  <si>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</si>
  <si>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</si>
  <si>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</si>
  <si>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</si>
  <si>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</si>
  <si>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</si>
  <si>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</si>
  <si>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</si>
  <si>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</si>
  <si>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</si>
  <si>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</si>
  <si>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</si>
  <si>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</si>
  <si>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</si>
  <si>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</si>
  <si>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</si>
  <si>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</si>
  <si>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</si>
  <si>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</si>
  <si>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</si>
  <si>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</si>
  <si>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</si>
  <si>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</si>
  <si>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</si>
  <si>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</si>
  <si>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</si>
  <si>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</si>
  <si>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</si>
  <si>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</si>
  <si>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</si>
  <si>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</si>
  <si>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</si>
  <si>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</si>
  <si>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</si>
  <si>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</si>
  <si>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</si>
  <si>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</si>
  <si>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</si>
  <si>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</si>
  <si>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</si>
  <si>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</si>
  <si>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</si>
  <si>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</si>
  <si>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</si>
  <si>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</si>
  <si>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</si>
  <si>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</si>
  <si>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</si>
  <si>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</si>
  <si>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</si>
  <si>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</si>
  <si>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</si>
  <si>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</si>
  <si>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</si>
  <si>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</si>
  <si>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</si>
  <si>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</si>
  <si>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</si>
  <si>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</si>
  <si>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</si>
  <si>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</si>
  <si>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</si>
  <si>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</si>
  <si>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</si>
  <si>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</si>
  <si>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</si>
  <si>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</si>
  <si>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</si>
  <si>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</si>
  <si>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</si>
  <si>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</si>
  <si>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</si>
  <si>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</si>
  <si>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</si>
  <si>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</si>
  <si>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</si>
  <si>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</si>
  <si>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</si>
  <si>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</si>
  <si>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</si>
  <si>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</si>
  <si>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</si>
  <si>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</si>
  <si>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</si>
  <si>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</si>
  <si>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</si>
  <si>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</si>
  <si>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</si>
  <si>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</si>
  <si>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</si>
  <si>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</si>
  <si>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</si>
  <si>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</si>
  <si>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</si>
  <si>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</si>
  <si>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</si>
  <si>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</si>
  <si>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</si>
  <si>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</si>
  <si>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</si>
  <si>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</si>
  <si>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</si>
  <si>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</si>
  <si>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</si>
  <si>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</si>
  <si>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</si>
  <si>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</si>
  <si>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</si>
  <si>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</si>
  <si>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</si>
  <si>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</si>
  <si>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</si>
  <si>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</si>
  <si>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</si>
  <si>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</si>
  <si>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</si>
  <si>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</si>
  <si>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</si>
  <si>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</si>
  <si>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</si>
  <si>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</si>
  <si>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</si>
  <si>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</si>
  <si>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</si>
  <si>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</si>
  <si>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</si>
  <si>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</si>
  <si>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</si>
  <si>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</si>
  <si>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</si>
  <si>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</si>
  <si>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</si>
  <si>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</si>
  <si>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</si>
  <si>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</si>
  <si>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</si>
  <si>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</si>
  <si>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</si>
  <si>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</si>
  <si>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</si>
  <si>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</si>
  <si>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</si>
  <si>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</si>
  <si>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</si>
  <si>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</si>
  <si>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</si>
  <si>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</si>
  <si>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</si>
  <si>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</si>
  <si>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</si>
  <si>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</si>
  <si>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</si>
  <si>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</si>
  <si>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</si>
  <si>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</si>
  <si>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</si>
  <si>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</si>
  <si>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</si>
  <si>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</si>
  <si>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</si>
  <si>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</si>
  <si>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</si>
  <si>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</si>
  <si>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</si>
  <si>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</si>
  <si>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</si>
  <si>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</si>
  <si>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</si>
  <si>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</si>
  <si>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</si>
  <si>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</si>
  <si>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</si>
  <si>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</si>
  <si>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</si>
  <si>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</si>
  <si>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</si>
  <si>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</si>
  <si>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</si>
  <si>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</si>
  <si>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</si>
  <si>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</si>
  <si>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</si>
  <si>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</si>
  <si>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</si>
  <si>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</si>
  <si>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</si>
  <si>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</si>
  <si>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</si>
  <si>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</si>
  <si>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</si>
  <si>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</si>
  <si>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</si>
  <si>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</si>
  <si>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</si>
  <si>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</si>
  <si>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</si>
  <si>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</si>
  <si>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</si>
  <si>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</si>
  <si>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</si>
  <si>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</si>
  <si>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</si>
  <si>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</si>
  <si>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</si>
  <si>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</si>
  <si>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</si>
  <si>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</si>
  <si>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</si>
  <si>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</si>
  <si>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</si>
  <si>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</si>
  <si>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</si>
  <si>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</si>
  <si>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</si>
  <si>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</si>
  <si>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</si>
  <si>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</si>
  <si>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</si>
  <si>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</si>
  <si>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</si>
  <si>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</si>
  <si>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</si>
  <si>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</si>
  <si>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</si>
  <si>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</si>
  <si>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</si>
  <si>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</si>
  <si>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</si>
  <si>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</si>
  <si>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</si>
  <si>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</si>
  <si>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</si>
  <si>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</si>
  <si>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</si>
  <si>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</si>
  <si>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</si>
  <si>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</si>
  <si>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</si>
  <si>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</si>
  <si>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</si>
  <si>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</si>
  <si>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</si>
  <si>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</si>
  <si>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</si>
  <si>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</si>
  <si>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</si>
  <si>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</si>
  <si>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</si>
  <si>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</si>
  <si>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</si>
  <si>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</si>
  <si>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</si>
  <si>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</si>
  <si>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</si>
  <si>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</si>
  <si>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</si>
  <si>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</si>
  <si>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</si>
  <si>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</si>
  <si>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</si>
  <si>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</si>
  <si>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</si>
  <si>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</si>
  <si>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</si>
  <si>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</si>
  <si>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</si>
  <si>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</si>
  <si>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</si>
  <si>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</si>
  <si>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</si>
  <si>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</si>
  <si>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</si>
  <si>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</si>
  <si>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</si>
  <si>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</si>
  <si>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</si>
  <si>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</si>
  <si>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</si>
  <si>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</si>
  <si>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</si>
  <si>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</si>
  <si>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</si>
  <si>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</si>
  <si>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</si>
  <si>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</si>
  <si>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</si>
  <si>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</si>
  <si>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</si>
  <si>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</si>
  <si>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</si>
  <si>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</si>
  <si>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</si>
  <si>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</si>
  <si>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</si>
  <si>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</si>
  <si>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</si>
  <si>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</si>
  <si>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</si>
  <si>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</si>
  <si>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</si>
  <si>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</si>
  <si>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</si>
  <si>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</si>
  <si>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</si>
  <si>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</si>
  <si>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</si>
  <si>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</si>
  <si>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</si>
  <si>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</si>
  <si>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</si>
  <si>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</si>
  <si>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</si>
  <si>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</si>
  <si>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</si>
  <si>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</si>
  <si>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</si>
  <si>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</si>
  <si>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</si>
  <si>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</si>
  <si>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</si>
  <si>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</si>
  <si>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</si>
  <si>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</si>
  <si>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</si>
  <si>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</si>
  <si>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</si>
  <si>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</si>
  <si>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</si>
  <si>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</si>
  <si>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</si>
  <si>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</si>
  <si>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</si>
  <si>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</si>
  <si>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</si>
  <si>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</si>
  <si>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</si>
  <si>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</si>
  <si>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</si>
  <si>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</si>
  <si>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</si>
  <si>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</si>
  <si>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</si>
  <si>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</si>
  <si>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</si>
  <si>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</si>
  <si>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</si>
  <si>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</si>
  <si>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</si>
  <si>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</si>
  <si>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</si>
  <si>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</si>
  <si>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</si>
  <si>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</si>
  <si>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</si>
  <si>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</si>
  <si>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</si>
  <si>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</si>
  <si>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</si>
  <si>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</si>
  <si>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</si>
  <si>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</si>
  <si>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</si>
  <si>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</si>
  <si>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</si>
  <si>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</si>
  <si>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</si>
  <si>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</si>
  <si>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</si>
  <si>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</si>
  <si>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</si>
  <si>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</si>
  <si>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</si>
  <si>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</si>
  <si>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</si>
  <si>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</si>
  <si>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</si>
  <si>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</si>
  <si>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</si>
  <si>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</si>
  <si>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</si>
  <si>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</si>
  <si>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</si>
  <si>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</si>
  <si>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</si>
  <si>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</si>
  <si>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</si>
  <si>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</si>
  <si>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</si>
  <si>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</si>
  <si>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</si>
  <si>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</si>
  <si>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</si>
  <si>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</si>
  <si>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</si>
  <si>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</si>
  <si>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</si>
  <si>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</si>
  <si>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</si>
  <si>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</si>
  <si>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</si>
  <si>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</si>
  <si>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</si>
  <si>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</si>
  <si>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</si>
  <si>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</si>
  <si>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</si>
  <si>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</si>
  <si>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</si>
  <si>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</si>
  <si>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</si>
  <si>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</si>
  <si>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</si>
  <si>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</si>
  <si>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</si>
  <si>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</si>
  <si>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</si>
  <si>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</si>
  <si>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</si>
  <si>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</si>
  <si>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</si>
  <si>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</si>
  <si>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</si>
  <si>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</si>
  <si>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</si>
  <si>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</si>
  <si>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</si>
  <si>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</si>
  <si>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</si>
  <si>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</si>
  <si>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</si>
  <si>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</si>
  <si>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</si>
  <si>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</si>
  <si>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</si>
  <si>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</si>
  <si>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</si>
  <si>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</si>
  <si>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</si>
  <si>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</si>
  <si>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</si>
  <si>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</si>
  <si>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</si>
  <si>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</si>
  <si>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</si>
  <si>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</si>
  <si>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</si>
  <si>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</si>
  <si>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</si>
  <si>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</si>
  <si>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</si>
  <si>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</si>
  <si>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</si>
  <si>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</si>
  <si>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</si>
  <si>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</si>
  <si>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</si>
  <si>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</si>
  <si>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</si>
  <si>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</si>
  <si>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</si>
  <si>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</si>
  <si>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</si>
  <si>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</si>
  <si>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</si>
  <si>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</si>
  <si>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</si>
  <si>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</si>
  <si>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</si>
  <si>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</si>
  <si>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</si>
  <si>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</si>
  <si>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</si>
  <si>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</si>
  <si>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</si>
  <si>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</si>
  <si>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</si>
  <si>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</si>
  <si>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</si>
  <si>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</si>
  <si>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</si>
  <si>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</si>
  <si>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</si>
  <si>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</si>
  <si>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</si>
  <si>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</si>
  <si>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</si>
  <si>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</si>
  <si>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</si>
  <si>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</si>
  <si>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</si>
  <si>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</si>
  <si>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</si>
  <si>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</si>
  <si>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</si>
  <si>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</si>
  <si>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</si>
  <si>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</si>
  <si>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</si>
  <si>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</si>
  <si>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</si>
  <si>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</si>
  <si>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</si>
  <si>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</si>
  <si>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</si>
  <si>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</si>
  <si>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</si>
  <si>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</si>
  <si>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</si>
  <si>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</si>
  <si>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</si>
  <si>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</si>
  <si>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</si>
  <si>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</si>
  <si>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</si>
  <si>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</si>
  <si>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</si>
  <si>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</si>
  <si>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</si>
  <si>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</si>
  <si>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</si>
  <si>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</si>
  <si>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</si>
  <si>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</si>
  <si>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</si>
  <si>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</si>
  <si>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</si>
  <si>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</si>
  <si>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</si>
  <si>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</si>
  <si>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</si>
  <si>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</si>
  <si>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</si>
  <si>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</si>
  <si>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</si>
  <si>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</si>
  <si>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</si>
  <si>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</si>
  <si>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</si>
  <si>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</si>
  <si>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</si>
  <si>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</si>
  <si>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</si>
  <si>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</si>
  <si>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</si>
  <si>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</si>
  <si>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</si>
  <si>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</si>
  <si>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</si>
  <si>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</si>
  <si>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</si>
  <si>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</si>
  <si>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</si>
  <si>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</si>
  <si>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</si>
  <si>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</si>
  <si>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</si>
  <si>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</si>
  <si>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</si>
  <si>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</si>
  <si>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</si>
  <si>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</si>
  <si>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</si>
  <si>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</si>
  <si>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</si>
  <si>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</si>
  <si>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</si>
  <si>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</si>
  <si>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</si>
  <si>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</si>
  <si>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</si>
  <si>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</si>
  <si>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</si>
  <si>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</si>
  <si>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</si>
  <si>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</si>
  <si>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</si>
  <si>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</si>
  <si>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</si>
  <si>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</si>
  <si>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</si>
  <si>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</si>
  <si>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</si>
  <si>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</si>
  <si>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</si>
  <si>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</si>
  <si>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</si>
  <si>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</si>
  <si>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</si>
  <si>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</si>
  <si>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</si>
  <si>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</si>
  <si>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</si>
  <si>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</si>
  <si>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</si>
  <si>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</si>
  <si>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</si>
  <si>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</si>
  <si>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</si>
  <si>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</si>
  <si>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</si>
  <si>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</si>
  <si>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</si>
  <si>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</si>
  <si>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</si>
  <si>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</si>
  <si>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</si>
  <si>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</si>
  <si>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</si>
  <si>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</si>
  <si>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</si>
  <si>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</si>
  <si>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</si>
  <si>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</si>
  <si>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</si>
  <si>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</si>
  <si>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</si>
  <si>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</si>
  <si>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</si>
  <si>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</si>
  <si>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</si>
  <si>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</si>
  <si>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</si>
  <si>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</si>
  <si>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</si>
  <si>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</si>
  <si>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</si>
  <si>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</si>
  <si>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</si>
  <si>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</si>
  <si>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</si>
  <si>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</si>
  <si>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</si>
  <si>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</si>
  <si>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</si>
  <si>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</si>
  <si>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</si>
  <si>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</si>
  <si>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</si>
  <si>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</si>
  <si>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</si>
  <si>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</si>
  <si>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</si>
  <si>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</si>
  <si>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</si>
  <si>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</si>
  <si>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</si>
  <si>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</si>
  <si>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</si>
  <si>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</si>
  <si>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</si>
  <si>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</si>
  <si>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</si>
  <si>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</si>
  <si>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</si>
  <si>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</si>
  <si>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</si>
  <si>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</si>
  <si>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</si>
  <si>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</si>
  <si>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</si>
  <si>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</si>
  <si>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</si>
  <si>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</si>
  <si>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</si>
  <si>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</si>
  <si>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</si>
  <si>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</si>
  <si>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</si>
  <si>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</si>
  <si>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</si>
  <si>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</si>
  <si>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</si>
  <si>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</si>
  <si>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</si>
  <si>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</si>
  <si>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</si>
  <si>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</si>
  <si>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</si>
  <si>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</si>
  <si>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</si>
  <si>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</si>
  <si>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</si>
  <si>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</si>
  <si>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</si>
  <si>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</si>
  <si>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</si>
  <si>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</si>
  <si>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</si>
  <si>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</si>
  <si>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</si>
  <si>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</si>
  <si>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</si>
  <si>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</si>
  <si>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</si>
  <si>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</si>
  <si>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</si>
  <si>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</si>
  <si>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</si>
  <si>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</si>
  <si>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</si>
  <si>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</si>
  <si>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</si>
  <si>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</si>
  <si>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</si>
  <si>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</si>
  <si>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</si>
  <si>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</si>
  <si>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</si>
  <si>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</si>
  <si>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</si>
  <si>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</si>
  <si>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</si>
  <si>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</si>
  <si>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</si>
  <si>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</si>
  <si>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</si>
  <si>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</si>
  <si>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</si>
  <si>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</si>
  <si>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</si>
  <si>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</si>
  <si>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</si>
  <si>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</si>
  <si>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</si>
  <si>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</si>
  <si>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</si>
  <si>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</si>
  <si>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</si>
  <si>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</si>
  <si>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</si>
  <si>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</si>
  <si>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</si>
  <si>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</si>
  <si>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</si>
  <si>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</si>
  <si>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</si>
  <si>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</si>
  <si>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</si>
  <si>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</si>
  <si>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</si>
  <si>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</si>
  <si>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</si>
  <si>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</si>
  <si>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</si>
  <si>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</si>
  <si>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</si>
  <si>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</si>
  <si>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</si>
  <si>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</si>
  <si>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</si>
  <si>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</si>
  <si>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</si>
  <si>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</si>
  <si>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</si>
  <si>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</si>
  <si>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</si>
  <si>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</si>
  <si>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</si>
  <si>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</si>
  <si>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</si>
  <si>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</si>
  <si>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</si>
  <si>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</si>
  <si>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</si>
  <si>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</si>
  <si>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</si>
  <si>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</si>
  <si>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</si>
  <si>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</si>
  <si>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</si>
  <si>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</si>
  <si>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</si>
  <si>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</si>
  <si>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</si>
  <si>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</si>
  <si>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</si>
  <si>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</si>
  <si>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</si>
  <si>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</si>
  <si>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</si>
  <si>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</si>
  <si>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</si>
  <si>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</si>
  <si>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</si>
  <si>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</si>
  <si>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</si>
  <si>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</si>
  <si>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</si>
  <si>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</si>
  <si>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</si>
  <si>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</si>
  <si>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</si>
  <si>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</si>
  <si>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</si>
  <si>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</si>
  <si>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</si>
  <si>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</si>
  <si>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</si>
  <si>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</si>
  <si>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</si>
  <si>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</si>
  <si>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</si>
  <si>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</si>
  <si>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</si>
  <si>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</si>
  <si>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</si>
  <si>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</si>
  <si>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</si>
  <si>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</si>
  <si>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</si>
  <si>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</si>
  <si>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</si>
  <si>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</si>
  <si>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</si>
  <si>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</si>
  <si>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</si>
  <si>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</si>
  <si>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</si>
  <si>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</si>
  <si>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</si>
  <si>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</si>
  <si>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</si>
  <si>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</si>
  <si>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</si>
  <si>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</si>
  <si>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</si>
  <si>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</si>
  <si>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</si>
  <si>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</si>
  <si>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</si>
  <si>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</si>
  <si>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</si>
  <si>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</si>
  <si>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</si>
  <si>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</si>
  <si>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</si>
  <si>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</si>
  <si>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</si>
  <si>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</si>
  <si>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</si>
  <si>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</si>
  <si>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</si>
  <si>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</si>
  <si>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</si>
  <si>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</si>
  <si>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</si>
  <si>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</si>
  <si>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</si>
  <si>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</si>
  <si>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</si>
  <si>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</si>
  <si>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</si>
  <si>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</si>
  <si>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</si>
  <si>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</si>
  <si>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</si>
  <si>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</si>
  <si>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</si>
  <si>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</si>
  <si>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</si>
  <si>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</si>
  <si>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</si>
  <si>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</si>
  <si>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</si>
  <si>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</si>
  <si>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</si>
  <si>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</si>
  <si>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</si>
  <si>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</si>
  <si>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</si>
  <si>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</si>
  <si>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</si>
  <si>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</si>
  <si>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</si>
  <si>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</si>
  <si>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</si>
  <si>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</si>
  <si>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</si>
  <si>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</si>
  <si>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</si>
  <si>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</si>
  <si>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</si>
  <si>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</si>
  <si>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</si>
  <si>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</si>
  <si>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</si>
  <si>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</si>
  <si>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</si>
  <si>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</si>
  <si>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</si>
  <si>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</si>
  <si>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</si>
  <si>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</si>
  <si>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</si>
  <si>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</si>
  <si>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</si>
  <si>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</si>
  <si>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</si>
  <si>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</si>
  <si>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</si>
  <si>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</si>
  <si>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</si>
  <si>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</si>
  <si>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</si>
  <si>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</si>
  <si>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</si>
  <si>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</si>
  <si>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</si>
  <si>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</si>
  <si>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</si>
  <si>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</si>
  <si>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</si>
  <si>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</si>
  <si>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</si>
  <si>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</si>
  <si>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</si>
  <si>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</si>
  <si>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</si>
  <si>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</si>
  <si>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</si>
  <si>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</si>
  <si>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</si>
  <si>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</si>
  <si>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</si>
  <si>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</si>
  <si>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</si>
  <si>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</si>
  <si>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</si>
  <si>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</si>
  <si>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</si>
  <si>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</si>
  <si>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</si>
  <si>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</si>
  <si>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</si>
  <si>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</si>
  <si>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</si>
  <si>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</si>
  <si>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</si>
  <si>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</si>
  <si>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</si>
  <si>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</si>
  <si>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</si>
  <si>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</si>
  <si>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</si>
  <si>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</si>
  <si>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</si>
  <si>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</si>
  <si>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</si>
  <si>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</si>
  <si>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</si>
  <si>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</si>
  <si>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</si>
  <si>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</si>
  <si>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</si>
  <si>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</si>
  <si>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</si>
  <si>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</si>
  <si>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</si>
  <si>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</si>
  <si>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</si>
  <si>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</si>
  <si>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</si>
  <si>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</si>
  <si>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</si>
  <si>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</si>
  <si>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</si>
  <si>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</si>
  <si>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</si>
  <si>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</si>
  <si>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</si>
  <si>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</si>
  <si>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</si>
  <si>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</si>
  <si>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</si>
  <si>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</si>
  <si>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</si>
  <si>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</si>
  <si>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</si>
  <si>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</si>
  <si>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</si>
  <si>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</si>
  <si>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</si>
  <si>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</si>
  <si>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</si>
  <si>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</si>
  <si>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</si>
  <si>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</si>
  <si>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</si>
  <si>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</si>
  <si>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</si>
  <si>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</si>
  <si>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</si>
  <si>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</si>
  <si>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</si>
  <si>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</si>
  <si>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</si>
  <si>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</si>
  <si>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</si>
  <si>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</si>
  <si>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</si>
  <si>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</si>
  <si>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</si>
  <si>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</si>
  <si>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</si>
  <si>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</si>
  <si>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</si>
  <si>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</si>
  <si>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</si>
  <si>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</si>
  <si>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</si>
  <si>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</si>
  <si>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</si>
  <si>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</si>
  <si>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</si>
  <si>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</si>
  <si>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</si>
  <si>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</si>
  <si>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</si>
  <si>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</si>
  <si>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</si>
  <si>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</si>
  <si>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</si>
  <si>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</si>
  <si>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</si>
  <si>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</si>
  <si>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</si>
  <si>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</si>
  <si>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</si>
  <si>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</si>
  <si>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</si>
  <si>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</si>
  <si>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</si>
  <si>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</si>
  <si>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</si>
  <si>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</si>
  <si>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</si>
  <si>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</si>
  <si>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</si>
  <si>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</si>
  <si>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</si>
  <si>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</si>
  <si>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</si>
  <si>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</si>
  <si>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</si>
  <si>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</si>
  <si>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</si>
  <si>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</si>
  <si>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</si>
  <si>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</si>
  <si>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</si>
  <si>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</si>
  <si>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</si>
  <si>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</si>
  <si>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</si>
  <si>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</si>
  <si>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</si>
  <si>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</si>
  <si>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</si>
  <si>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</si>
  <si>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</si>
  <si>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</si>
  <si>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</si>
  <si>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</si>
  <si>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</si>
  <si>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</si>
  <si>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</si>
  <si>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</si>
  <si>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</si>
  <si>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</si>
  <si>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</si>
  <si>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</si>
  <si>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</si>
  <si>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</si>
  <si>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</si>
  <si>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</si>
  <si>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</si>
  <si>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</si>
  <si>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</si>
  <si>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</si>
  <si>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</si>
  <si>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</si>
  <si>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</si>
  <si>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</si>
  <si>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</si>
  <si>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</si>
  <si>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</si>
  <si>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</si>
  <si>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</si>
  <si>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</si>
  <si>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</si>
  <si>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</si>
  <si>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</si>
  <si>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</si>
  <si>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</si>
  <si>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</si>
  <si>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</si>
  <si>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</si>
  <si>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</si>
  <si>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</si>
  <si>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</si>
  <si>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</si>
  <si>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</si>
  <si>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</si>
  <si>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</si>
  <si>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</si>
  <si>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</si>
  <si>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</si>
  <si>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</si>
  <si>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</si>
  <si>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</si>
  <si>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</si>
  <si>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</si>
  <si>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</si>
  <si>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</si>
  <si>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</si>
  <si>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</si>
  <si>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</si>
  <si>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</si>
  <si>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</si>
  <si>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</si>
  <si>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</si>
  <si>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</si>
  <si>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</si>
  <si>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</si>
  <si>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</si>
  <si>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</si>
  <si>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</si>
  <si>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</si>
  <si>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</si>
  <si>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</si>
  <si>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</si>
  <si>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</si>
  <si>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</si>
  <si>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</si>
  <si>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</si>
  <si>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</si>
  <si>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</si>
  <si>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</si>
  <si>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</si>
  <si>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</si>
  <si>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</si>
  <si>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</si>
  <si>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</si>
  <si>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</si>
  <si>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</si>
  <si>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</si>
  <si>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</si>
  <si>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</si>
  <si>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</si>
  <si>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</si>
  <si>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</si>
  <si>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</si>
  <si>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</si>
  <si>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</si>
  <si>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</si>
  <si>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</si>
  <si>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</si>
  <si>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</si>
  <si>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</si>
  <si>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</si>
  <si>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</si>
  <si>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</si>
  <si>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</si>
  <si>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</si>
  <si>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</si>
  <si>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</si>
  <si>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</si>
  <si>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</si>
  <si>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</si>
  <si>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</si>
  <si>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</si>
  <si>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</si>
  <si>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</si>
  <si>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</si>
  <si>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</si>
  <si>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</si>
  <si>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</si>
  <si>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</si>
  <si>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</si>
  <si>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</si>
  <si>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</si>
  <si>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</si>
  <si>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</si>
  <si>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</si>
  <si>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</si>
  <si>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</si>
  <si>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</si>
  <si>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</si>
  <si>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</si>
  <si>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</si>
  <si>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</si>
  <si>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</si>
  <si>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</si>
  <si>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</si>
  <si>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</si>
  <si>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</si>
  <si>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</si>
  <si>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</si>
  <si>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</si>
  <si>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</si>
  <si>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</si>
  <si>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</si>
  <si>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</si>
  <si>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</si>
  <si>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</si>
  <si>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</si>
  <si>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</si>
  <si>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</si>
  <si>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</si>
  <si>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</si>
  <si>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</si>
  <si>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</si>
  <si>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</si>
  <si>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</si>
  <si>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</si>
  <si>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</si>
  <si>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</si>
  <si>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</si>
  <si>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</si>
  <si>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</si>
  <si>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</si>
  <si>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</si>
  <si>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</si>
  <si>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</si>
  <si>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</si>
  <si>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</si>
  <si>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</si>
  <si>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</si>
  <si>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</si>
  <si>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</si>
  <si>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</si>
  <si>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</si>
  <si>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</si>
  <si>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</si>
  <si>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</si>
  <si>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</si>
  <si>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</si>
  <si>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</si>
  <si>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</si>
  <si>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</si>
  <si>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</si>
  <si>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</si>
  <si>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</si>
  <si>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</si>
  <si>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</si>
  <si>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</si>
  <si>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</si>
  <si>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</si>
  <si>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</si>
  <si>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</si>
  <si>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</si>
  <si>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</si>
  <si>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</si>
  <si>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</si>
  <si>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</si>
  <si>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</si>
  <si>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</si>
  <si>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</si>
  <si>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</si>
  <si>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</si>
  <si>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</si>
  <si>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</si>
  <si>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</si>
  <si>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</si>
  <si>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</si>
  <si>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</si>
  <si>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</si>
  <si>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</si>
  <si>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</si>
  <si>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</si>
  <si>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</si>
  <si>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</si>
  <si>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</si>
  <si>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</si>
  <si>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</si>
  <si>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</si>
  <si>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</si>
  <si>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</si>
  <si>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</si>
  <si>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</si>
  <si>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</si>
  <si>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</si>
  <si>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</si>
  <si>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</si>
  <si>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</si>
  <si>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</si>
  <si>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</si>
  <si>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</si>
  <si>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</si>
  <si>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</si>
  <si>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</si>
  <si>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</si>
  <si>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</si>
  <si>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</si>
  <si>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</si>
  <si>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</si>
  <si>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</si>
  <si>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</si>
  <si>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</si>
  <si>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</si>
  <si>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</si>
  <si>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</si>
  <si>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</si>
  <si>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</si>
  <si>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</si>
  <si>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</si>
  <si>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</si>
  <si>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</si>
  <si>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</si>
  <si>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</si>
  <si>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</si>
  <si>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</si>
  <si>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</si>
  <si>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</si>
  <si>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</si>
  <si>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</si>
  <si>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</si>
  <si>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</si>
  <si>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</si>
  <si>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</si>
  <si>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</si>
  <si>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</si>
  <si>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</si>
  <si>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</si>
  <si>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</si>
  <si>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</si>
  <si>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</si>
  <si>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</si>
  <si>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</si>
  <si>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</si>
  <si>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</si>
  <si>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</si>
  <si>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</si>
  <si>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</si>
  <si>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</si>
  <si>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</si>
  <si>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</si>
  <si>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</si>
  <si>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</si>
  <si>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</si>
  <si>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</si>
  <si>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</si>
  <si>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</si>
  <si>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</si>
  <si>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</si>
  <si>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</si>
  <si>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</si>
  <si>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</si>
  <si>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</si>
  <si>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</si>
  <si>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</si>
  <si>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</si>
  <si>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</si>
  <si>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</si>
  <si>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</si>
  <si>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</si>
  <si>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</si>
  <si>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</si>
  <si>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</si>
  <si>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</si>
  <si>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</si>
  <si>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</si>
  <si>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</si>
  <si>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</si>
  <si>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</si>
  <si>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</si>
  <si>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</si>
  <si>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</si>
  <si>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</si>
  <si>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</si>
  <si>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</si>
  <si>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</si>
  <si>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</si>
  <si>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</si>
  <si>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</si>
  <si>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</si>
  <si>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</si>
  <si>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</si>
  <si>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</si>
  <si>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</si>
  <si>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</si>
  <si>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</si>
  <si>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</si>
  <si>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</si>
  <si>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</si>
  <si>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</si>
  <si>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</si>
  <si>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</si>
  <si>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</si>
  <si>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</si>
  <si>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</si>
  <si>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</si>
  <si>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</si>
  <si>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</si>
  <si>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</si>
  <si>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</si>
  <si>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</si>
  <si>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</si>
  <si>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</si>
  <si>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</si>
  <si>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</si>
  <si>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</si>
  <si>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</si>
  <si>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</si>
  <si>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</si>
  <si>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</si>
  <si>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</si>
  <si>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</si>
  <si>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</si>
  <si>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</si>
  <si>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</si>
  <si>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</si>
  <si>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</si>
  <si>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</si>
  <si>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</si>
  <si>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</si>
  <si>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</si>
  <si>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</si>
  <si>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</si>
  <si>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</si>
  <si>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</si>
  <si>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</si>
  <si>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</si>
  <si>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</si>
  <si>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</si>
  <si>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</si>
  <si>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</si>
  <si>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</si>
  <si>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</si>
  <si>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</si>
  <si>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</si>
  <si>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</si>
  <si>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</si>
  <si>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</si>
  <si>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</si>
  <si>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</si>
  <si>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</si>
  <si>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</si>
  <si>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</si>
  <si>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</si>
  <si>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</si>
  <si>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</si>
  <si>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</si>
  <si>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</si>
  <si>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</si>
  <si>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</si>
  <si>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</si>
  <si>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</si>
  <si>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</si>
  <si>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</si>
  <si>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</si>
  <si>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</si>
  <si>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</si>
  <si>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</si>
  <si>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</si>
  <si>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</si>
  <si>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</si>
  <si>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</si>
  <si>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</si>
  <si>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</si>
  <si>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</si>
  <si>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</si>
  <si>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</si>
  <si>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</si>
  <si>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</si>
  <si>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</si>
  <si>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</si>
  <si>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</si>
  <si>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</si>
  <si>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</si>
  <si>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</si>
  <si>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</si>
  <si>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</si>
  <si>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</si>
  <si>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</si>
  <si>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</si>
  <si>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</si>
  <si>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</si>
  <si>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</si>
  <si>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</si>
  <si>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</si>
  <si>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</si>
  <si>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</si>
  <si>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</si>
  <si>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</si>
  <si>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</si>
  <si>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</si>
  <si>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</si>
  <si>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</si>
  <si>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</si>
  <si>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</si>
  <si>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</si>
  <si>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</si>
  <si>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</si>
  <si>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</si>
  <si>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</si>
  <si>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</si>
  <si>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</si>
  <si>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</si>
  <si>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</si>
  <si>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</si>
  <si>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</si>
  <si>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</si>
  <si>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</si>
  <si>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</si>
  <si>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</si>
  <si>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</si>
  <si>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</si>
  <si>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</si>
  <si>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</si>
  <si>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</si>
  <si>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</si>
  <si>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</si>
  <si>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</si>
  <si>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</si>
  <si>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</si>
  <si>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</si>
  <si>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</si>
  <si>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</si>
  <si>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</si>
  <si>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</si>
  <si>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</si>
  <si>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</si>
  <si>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</si>
  <si>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</si>
  <si>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</si>
  <si>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</si>
  <si>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</si>
  <si>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</si>
  <si>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</si>
  <si>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</si>
  <si>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</si>
  <si>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</si>
  <si>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</si>
  <si>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</si>
  <si>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</si>
  <si>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</si>
  <si>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</si>
  <si>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</si>
  <si>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</si>
  <si>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</si>
  <si>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</si>
  <si>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</si>
  <si>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</si>
  <si>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</si>
  <si>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</si>
  <si>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</si>
  <si>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</si>
  <si>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</si>
  <si>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</si>
  <si>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</si>
  <si>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</si>
  <si>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</si>
  <si>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</si>
  <si>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</si>
  <si>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</si>
  <si>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</si>
  <si>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</si>
  <si>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</si>
  <si>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</si>
  <si>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</si>
  <si>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</si>
  <si>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</si>
  <si>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</si>
  <si>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</si>
  <si>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</si>
  <si>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</si>
  <si>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</si>
  <si>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</si>
  <si>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</si>
  <si>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</si>
  <si>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</si>
  <si>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</si>
  <si>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</si>
  <si>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</si>
  <si>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</si>
  <si>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</si>
  <si>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</si>
  <si>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</si>
  <si>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</si>
  <si>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</si>
  <si>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</si>
  <si>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</si>
  <si>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</si>
  <si>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</si>
  <si>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</si>
  <si>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</si>
  <si>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</si>
  <si>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</si>
  <si>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</si>
  <si>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</si>
  <si>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</si>
  <si>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</si>
  <si>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</si>
  <si>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</si>
  <si>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</si>
  <si>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</si>
  <si>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</si>
  <si>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</si>
  <si>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</si>
  <si>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</si>
  <si>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</si>
  <si>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</si>
  <si>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</si>
  <si>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</si>
  <si>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</si>
  <si>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</si>
  <si>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</si>
  <si>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</si>
  <si>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</si>
  <si>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</si>
  <si>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</si>
  <si>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</si>
  <si>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</si>
  <si>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</si>
  <si>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</si>
  <si>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</si>
  <si>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</si>
  <si>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</si>
  <si>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</si>
  <si>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</si>
  <si>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</si>
  <si>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</si>
  <si>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</si>
  <si>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</si>
  <si>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</si>
  <si>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</si>
  <si>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</si>
  <si>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</si>
  <si>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</si>
  <si>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</si>
  <si>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</si>
  <si>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</si>
  <si>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</si>
  <si>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</si>
  <si>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</si>
  <si>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</si>
  <si>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</si>
  <si>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</si>
  <si>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</si>
  <si>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</si>
  <si>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</si>
  <si>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</si>
  <si>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</si>
  <si>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</si>
  <si>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</si>
  <si>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</si>
  <si>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</si>
  <si>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</si>
  <si>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</si>
  <si>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</si>
  <si>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</si>
  <si>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</si>
  <si>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</si>
  <si>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</si>
  <si>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</si>
  <si>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</si>
  <si>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</si>
  <si>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</si>
  <si>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</si>
  <si>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</si>
  <si>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</si>
  <si>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</si>
  <si>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</si>
  <si>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</si>
  <si>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</si>
  <si>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</si>
  <si>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</si>
  <si>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</si>
  <si>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</si>
  <si>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</si>
  <si>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</si>
  <si>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</si>
  <si>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</si>
  <si>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</si>
  <si>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</si>
  <si>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</si>
  <si>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</si>
  <si>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</si>
  <si>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</si>
  <si>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</si>
  <si>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</si>
  <si>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</si>
  <si>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</si>
  <si>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</si>
  <si>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</si>
  <si>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</si>
  <si>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</si>
  <si>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</si>
  <si>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</si>
  <si>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</si>
  <si>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</si>
  <si>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</si>
  <si>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</si>
  <si>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</si>
  <si>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</si>
  <si>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</si>
  <si>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</si>
  <si>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</si>
  <si>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</si>
  <si>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</si>
  <si>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</si>
  <si>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</si>
  <si>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</si>
  <si>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</si>
  <si>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</si>
  <si>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</si>
  <si>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</si>
  <si>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</si>
  <si>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</si>
  <si>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</si>
  <si>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</si>
  <si>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</si>
  <si>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</si>
  <si>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</si>
  <si>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</si>
  <si>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</si>
  <si>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</si>
  <si>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</si>
  <si>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</si>
  <si>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</si>
  <si>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</si>
  <si>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</si>
  <si>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</si>
  <si>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</si>
  <si>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</si>
  <si>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</si>
  <si>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</si>
  <si>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</si>
  <si>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</si>
  <si>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</si>
  <si>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</si>
  <si>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</si>
  <si>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</si>
  <si>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</si>
  <si>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</si>
  <si>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</si>
  <si>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</si>
  <si>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</si>
  <si>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</si>
  <si>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</si>
  <si>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</si>
  <si>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</si>
  <si>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</si>
  <si>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</si>
  <si>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</si>
  <si>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</si>
  <si>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</si>
  <si>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</si>
  <si>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</si>
  <si>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</si>
  <si>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</si>
  <si>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</si>
  <si>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</si>
  <si>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</si>
  <si>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</si>
  <si>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</si>
  <si>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</si>
  <si>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</si>
  <si>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</si>
  <si>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</si>
  <si>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</si>
  <si>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</si>
  <si>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</si>
  <si>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</si>
  <si>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</si>
  <si>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</si>
  <si>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</si>
  <si>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</si>
  <si>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</si>
  <si>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</si>
  <si>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</si>
  <si>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</si>
  <si>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</si>
  <si>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</si>
  <si>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</si>
  <si>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</si>
  <si>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</si>
  <si>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</si>
  <si>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</si>
  <si>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</si>
  <si>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</si>
  <si>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</si>
  <si>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</si>
  <si>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</si>
  <si>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</si>
  <si>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</si>
  <si>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</si>
  <si>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</si>
  <si>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</si>
  <si>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</si>
  <si>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</si>
  <si>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</si>
  <si>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</si>
  <si>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</si>
  <si>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</si>
  <si>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</si>
  <si>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</si>
  <si>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</si>
  <si>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</si>
  <si>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</si>
  <si>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</si>
  <si>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</si>
  <si>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</si>
  <si>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</si>
  <si>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</si>
  <si>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</si>
  <si>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</si>
  <si>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</si>
  <si>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</si>
  <si>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</si>
  <si>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</si>
  <si>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</si>
  <si>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</si>
  <si>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</si>
  <si>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</si>
  <si>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</si>
  <si>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</si>
  <si>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</si>
  <si>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</si>
  <si>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</si>
  <si>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</si>
  <si>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</si>
  <si>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</si>
  <si>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</si>
  <si>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</si>
  <si>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</si>
  <si>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</si>
  <si>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</si>
  <si>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</si>
  <si>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</si>
  <si>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</si>
  <si>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</si>
  <si>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</si>
  <si>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</si>
  <si>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</si>
  <si>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</si>
  <si>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</si>
  <si>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</si>
  <si>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</si>
  <si>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</si>
  <si>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</si>
  <si>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</si>
  <si>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</si>
  <si>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</si>
  <si>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</si>
  <si>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</si>
  <si>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</si>
  <si>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</si>
  <si>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</si>
  <si>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</si>
  <si>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</si>
  <si>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</si>
  <si>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</si>
  <si>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</si>
  <si>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</si>
  <si>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</si>
  <si>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</si>
  <si>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</si>
  <si>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</si>
  <si>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</si>
  <si>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</si>
  <si>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</si>
  <si>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</si>
  <si>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</si>
  <si>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</si>
  <si>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</si>
  <si>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</si>
  <si>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</si>
  <si>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</si>
  <si>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</si>
  <si>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</si>
  <si>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</si>
  <si>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</si>
  <si>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</si>
  <si>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</si>
  <si>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</si>
  <si>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</si>
  <si>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</si>
  <si>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</si>
  <si>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</si>
  <si>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</si>
  <si>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</si>
  <si>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</si>
  <si>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</si>
  <si>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</si>
  <si>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</si>
  <si>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</si>
  <si>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</si>
  <si>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</si>
  <si>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</si>
  <si>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</si>
  <si>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</si>
  <si>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</si>
  <si>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</si>
  <si>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</si>
  <si>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</si>
  <si>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</si>
  <si>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</si>
  <si>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</si>
  <si>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</si>
  <si>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</si>
  <si>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</si>
  <si>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</si>
  <si>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</si>
  <si>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</si>
  <si>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</si>
  <si>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</si>
  <si>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</si>
  <si>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</si>
  <si>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</si>
  <si>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</si>
  <si>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</si>
  <si>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</si>
  <si>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</si>
  <si>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</si>
  <si>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</si>
  <si>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</si>
  <si>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</si>
  <si>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</si>
  <si>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</si>
  <si>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</si>
  <si>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</si>
  <si>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</si>
  <si>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</si>
  <si>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</si>
  <si>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</si>
  <si>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</si>
  <si>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</si>
  <si>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</si>
  <si>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</si>
  <si>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</si>
  <si>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</si>
  <si>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</si>
  <si>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</si>
  <si>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</si>
  <si>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</si>
  <si>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</si>
  <si>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</si>
  <si>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</si>
  <si>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</si>
  <si>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</si>
  <si>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</si>
  <si>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</si>
  <si>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</si>
  <si>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</si>
  <si>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</si>
  <si>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</si>
  <si>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</si>
  <si>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</si>
  <si>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</si>
  <si>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</si>
  <si>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</si>
  <si>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</si>
  <si>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</si>
  <si>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</si>
  <si>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</si>
  <si>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</si>
  <si>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</si>
  <si>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</si>
  <si>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</si>
  <si>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</si>
  <si>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</si>
  <si>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</si>
  <si>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</si>
  <si>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</si>
  <si>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</si>
  <si>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</si>
  <si>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</si>
  <si>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</si>
  <si>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</si>
  <si>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</si>
  <si>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</si>
  <si>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</si>
  <si>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</si>
  <si>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</si>
  <si>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</si>
  <si>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</si>
  <si>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</si>
  <si>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</si>
  <si>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</si>
  <si>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</si>
  <si>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</si>
  <si>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</si>
  <si>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</si>
  <si>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</si>
  <si>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</si>
  <si>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</si>
  <si>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</si>
  <si>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</si>
  <si>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</si>
  <si>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</si>
  <si>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</si>
  <si>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</si>
  <si>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</si>
  <si>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</si>
  <si>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</si>
  <si>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</si>
  <si>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</si>
  <si>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</si>
  <si>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</si>
  <si>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</si>
  <si>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</si>
  <si>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</si>
  <si>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</si>
  <si>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</si>
  <si>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</si>
  <si>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</si>
  <si>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</si>
  <si>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</si>
  <si>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</si>
  <si>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</si>
  <si>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</si>
  <si>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</si>
  <si>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</si>
  <si>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</si>
  <si>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</si>
  <si>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</si>
  <si>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</si>
  <si>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</si>
  <si>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</si>
  <si>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</si>
  <si>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</si>
  <si>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</si>
  <si>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</si>
  <si>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</si>
  <si>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</si>
  <si>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</si>
  <si>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</si>
  <si>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</si>
  <si>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</si>
  <si>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</si>
  <si>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</si>
  <si>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</si>
  <si>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</si>
  <si>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</si>
  <si>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</si>
  <si>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</si>
  <si>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</si>
  <si>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</si>
  <si>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</si>
  <si>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</si>
  <si>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</si>
  <si>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</si>
  <si>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</si>
  <si>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</si>
  <si>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</si>
  <si>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</si>
  <si>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</si>
  <si>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</si>
  <si>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</si>
  <si>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</si>
  <si>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</si>
  <si>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</si>
  <si>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</si>
  <si>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</si>
  <si>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</si>
  <si>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</si>
  <si>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</si>
  <si>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</si>
  <si>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</si>
  <si>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</si>
  <si>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</si>
  <si>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</si>
  <si>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</si>
  <si>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</si>
  <si>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</si>
  <si>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</si>
  <si>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</si>
  <si>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</si>
  <si>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</si>
  <si>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</si>
  <si>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</si>
  <si>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</si>
  <si>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</si>
  <si>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</si>
  <si>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</si>
  <si>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</si>
  <si>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</si>
  <si>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</si>
  <si>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</si>
  <si>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</si>
  <si>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</si>
  <si>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</si>
  <si>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</si>
  <si>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</si>
  <si>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</si>
  <si>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</si>
  <si>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</si>
  <si>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</si>
  <si>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</si>
  <si>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</si>
  <si>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</si>
  <si>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</si>
  <si>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</si>
  <si>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</si>
  <si>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</si>
  <si>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</si>
  <si>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</si>
  <si>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</si>
  <si>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</si>
  <si>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</si>
  <si>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</si>
  <si>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</si>
  <si>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</si>
  <si>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</si>
  <si>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</si>
  <si>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</si>
  <si>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</si>
  <si>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</si>
  <si>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</si>
  <si>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</si>
  <si>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</si>
  <si>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</si>
  <si>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</si>
  <si>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</si>
  <si>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</si>
  <si>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</si>
  <si>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</si>
  <si>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</si>
  <si>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</si>
  <si>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</si>
  <si>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</si>
  <si>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</si>
  <si>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</si>
  <si>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</si>
  <si>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</si>
  <si>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</si>
  <si>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</si>
  <si>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</si>
  <si>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</si>
  <si>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</si>
  <si>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</si>
  <si>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</si>
  <si>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</si>
  <si>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</si>
  <si>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</si>
  <si>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</si>
  <si>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</si>
  <si>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</si>
  <si>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</si>
  <si>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</si>
  <si>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</si>
  <si>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</si>
  <si>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</si>
  <si>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</si>
  <si>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</si>
  <si>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</si>
  <si>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</si>
  <si>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</si>
  <si>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</si>
  <si>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</si>
  <si>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</si>
  <si>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</si>
  <si>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</si>
  <si>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</si>
  <si>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</si>
  <si>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</si>
  <si>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</si>
  <si>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</si>
  <si>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</si>
  <si>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</si>
  <si>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</si>
  <si>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</si>
  <si>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</si>
  <si>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</si>
  <si>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</si>
  <si>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</si>
  <si>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</si>
  <si>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</si>
  <si>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</si>
  <si>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</si>
  <si>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</si>
  <si>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</si>
  <si>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</si>
  <si>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</si>
  <si>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</si>
  <si>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</si>
  <si>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</si>
  <si>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</si>
  <si>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</si>
  <si>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</si>
  <si>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</si>
  <si>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</si>
  <si>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</si>
  <si>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</si>
  <si>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</si>
  <si>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</si>
  <si>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</si>
  <si>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</si>
  <si>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</si>
  <si>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</si>
  <si>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</si>
  <si>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</si>
  <si>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</si>
  <si>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</si>
  <si>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</si>
  <si>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</si>
  <si>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</si>
  <si>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</si>
  <si>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</si>
  <si>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</si>
  <si>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</si>
  <si>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</si>
  <si>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</si>
  <si>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</si>
  <si>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</si>
  <si>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</si>
  <si>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</si>
  <si>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</si>
  <si>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</si>
  <si>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</si>
  <si>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</si>
  <si>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</si>
  <si>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</si>
  <si>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</si>
  <si>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</si>
  <si>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</si>
  <si>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</si>
  <si>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</si>
  <si>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</si>
  <si>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</si>
  <si>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</si>
  <si>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</si>
  <si>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</si>
  <si>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</si>
  <si>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</si>
  <si>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</si>
  <si>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</si>
  <si>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</si>
  <si>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</si>
  <si>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</si>
  <si>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</si>
  <si>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</si>
  <si>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</si>
  <si>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</si>
  <si>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</si>
  <si>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</si>
  <si>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</si>
  <si>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</si>
  <si>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</si>
  <si>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</si>
  <si>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</si>
  <si>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</si>
  <si>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</si>
  <si>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</si>
  <si>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</si>
  <si>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</si>
  <si>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</si>
  <si>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</si>
  <si>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</si>
  <si>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</si>
  <si>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</si>
  <si>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</si>
  <si>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</si>
  <si>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</si>
  <si>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</si>
  <si>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</si>
  <si>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</si>
  <si>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</si>
  <si>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</si>
  <si>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</si>
  <si>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</si>
  <si>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</si>
  <si>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</si>
  <si>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</si>
  <si>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</si>
  <si>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</si>
  <si>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</si>
  <si>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</si>
  <si>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</si>
  <si>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</si>
  <si>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</si>
  <si>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</si>
  <si>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</si>
  <si>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</si>
  <si>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</si>
  <si>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</si>
  <si>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</si>
  <si>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</si>
  <si>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</si>
  <si>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</si>
  <si>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</si>
  <si>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</si>
  <si>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</si>
  <si>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</si>
  <si>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</si>
  <si>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</si>
  <si>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</si>
  <si>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</si>
  <si>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</si>
  <si>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</si>
  <si>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</si>
  <si>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</si>
  <si>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</si>
  <si>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</si>
  <si>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</si>
  <si>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</si>
  <si>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</si>
  <si>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</si>
  <si>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</si>
  <si>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</si>
  <si>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</si>
  <si>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</si>
  <si>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</si>
  <si>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</si>
  <si>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</si>
  <si>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</si>
  <si>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</si>
  <si>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</si>
  <si>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</si>
  <si>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</si>
  <si>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</si>
  <si>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</si>
  <si>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</si>
  <si>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</si>
  <si>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</si>
  <si>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</si>
  <si>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</si>
  <si>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</si>
  <si>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</si>
  <si>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</si>
  <si>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</si>
  <si>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</si>
  <si>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</si>
  <si>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</si>
  <si>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</si>
  <si>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</si>
  <si>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</si>
  <si>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</si>
  <si>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</si>
  <si>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</si>
  <si>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</si>
  <si>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</si>
  <si>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</si>
  <si>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</si>
  <si>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</si>
  <si>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</si>
  <si>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</si>
  <si>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</si>
  <si>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</si>
  <si>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</si>
  <si>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</si>
  <si>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</si>
  <si>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</si>
  <si>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</si>
  <si>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</si>
  <si>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</si>
  <si>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</si>
  <si>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</si>
  <si>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</si>
  <si>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</si>
  <si>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</si>
  <si>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</si>
  <si>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</si>
  <si>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</si>
  <si>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</si>
  <si>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</si>
  <si>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</si>
  <si>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</si>
  <si>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</si>
  <si>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</si>
  <si>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</si>
  <si>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</si>
  <si>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</si>
  <si>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</si>
  <si>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</si>
  <si>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</si>
  <si>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</si>
  <si>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</si>
  <si>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</si>
  <si>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</si>
  <si>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</si>
  <si>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</si>
  <si>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</si>
  <si>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</si>
  <si>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</si>
  <si>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</si>
  <si>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</si>
  <si>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</si>
  <si>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</si>
  <si>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</si>
  <si>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</si>
  <si>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</si>
  <si>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</si>
  <si>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</si>
  <si>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</si>
  <si>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</si>
  <si>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</si>
  <si>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</si>
  <si>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</si>
  <si>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</si>
  <si>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</si>
  <si>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</si>
  <si>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</si>
  <si>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</si>
  <si>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</si>
  <si>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</si>
  <si>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</si>
  <si>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</si>
  <si>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</si>
  <si>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</si>
  <si>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</si>
  <si>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</si>
  <si>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</si>
  <si>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</si>
  <si>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</si>
  <si>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</si>
  <si>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</si>
  <si>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</si>
  <si>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</si>
  <si>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</si>
  <si>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</si>
  <si>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</si>
  <si>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</si>
  <si>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</si>
  <si>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</si>
  <si>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</si>
  <si>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</si>
  <si>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</si>
  <si>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</si>
  <si>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</si>
  <si>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</si>
  <si>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</si>
  <si>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</si>
  <si>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</si>
  <si>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</si>
  <si>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</si>
  <si>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</si>
  <si>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</si>
  <si>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</si>
  <si>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</si>
  <si>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</si>
  <si>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</si>
  <si>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</si>
  <si>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</si>
  <si>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</si>
  <si>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</si>
  <si>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</si>
  <si>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</si>
  <si>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</si>
  <si>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</si>
  <si>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</si>
  <si>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</si>
  <si>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</si>
  <si>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</si>
  <si>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</si>
  <si>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</si>
  <si>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</si>
  <si>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</si>
  <si>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</si>
  <si>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</si>
  <si>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</si>
  <si>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</si>
  <si>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</si>
  <si>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</si>
  <si>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</si>
  <si>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</si>
  <si>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</si>
  <si>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</si>
  <si>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</si>
  <si>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</si>
  <si>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</si>
  <si>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</si>
  <si>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</si>
  <si>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</si>
  <si>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</si>
  <si>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</si>
  <si>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</si>
  <si>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</si>
  <si>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</si>
  <si>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</si>
  <si>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</si>
  <si>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</si>
  <si>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</si>
  <si>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</si>
  <si>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</si>
  <si>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</si>
  <si>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</si>
  <si>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</si>
  <si>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</si>
  <si>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</si>
  <si>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</si>
  <si>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</si>
  <si>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</si>
  <si>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</si>
  <si>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</si>
  <si>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</si>
  <si>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</si>
  <si>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</si>
  <si>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</si>
  <si>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</si>
  <si>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</si>
  <si>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</si>
  <si>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</si>
  <si>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</si>
  <si>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</si>
  <si>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</si>
  <si>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</si>
  <si>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</si>
  <si>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</si>
  <si>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</si>
  <si>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</si>
  <si>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</si>
  <si>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</si>
  <si>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</si>
  <si>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</si>
  <si>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</si>
  <si>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</si>
  <si>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</si>
  <si>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</si>
  <si>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</si>
  <si>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</si>
  <si>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</si>
  <si>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</si>
  <si>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</si>
  <si>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</si>
  <si>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</si>
  <si>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</si>
  <si>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</si>
  <si>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</si>
  <si>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</si>
  <si>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</si>
  <si>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</si>
  <si>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</si>
  <si>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</si>
  <si>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</si>
  <si>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</si>
  <si>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</si>
  <si>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</si>
  <si>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</si>
  <si>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</si>
  <si>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</si>
  <si>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</si>
  <si>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</si>
  <si>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</si>
  <si>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</si>
  <si>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</si>
  <si>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</si>
  <si>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</si>
  <si>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</si>
  <si>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</si>
  <si>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</si>
  <si>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</si>
  <si>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</si>
  <si>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</si>
  <si>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</si>
  <si>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</si>
  <si>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</si>
  <si>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</si>
  <si>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</si>
  <si>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</si>
  <si>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</si>
  <si>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</si>
  <si>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</si>
  <si>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</si>
  <si>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</si>
  <si>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</si>
  <si>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</si>
  <si>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</si>
  <si>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</si>
  <si>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</si>
  <si>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</si>
  <si>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</si>
  <si>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</si>
  <si>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</si>
  <si>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</si>
  <si>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</si>
  <si>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</si>
  <si>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</si>
  <si>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</si>
  <si>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</si>
  <si>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</si>
  <si>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</si>
  <si>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</si>
  <si>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</si>
  <si>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</si>
  <si>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</si>
  <si>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</si>
  <si>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</si>
  <si>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</si>
  <si>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</si>
  <si>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</si>
  <si>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</si>
  <si>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</si>
  <si>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</si>
  <si>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</si>
  <si>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</si>
  <si>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</si>
  <si>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</si>
  <si>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</si>
  <si>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</si>
  <si>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</si>
  <si>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</si>
  <si>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</si>
  <si>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</si>
  <si>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</si>
  <si>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</si>
  <si>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</si>
  <si>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</si>
  <si>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</si>
  <si>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</si>
  <si>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</si>
  <si>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</si>
  <si>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</si>
  <si>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</si>
  <si>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</si>
  <si>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</si>
  <si>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</si>
  <si>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</si>
  <si>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</si>
  <si>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</si>
  <si>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</si>
  <si>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</si>
  <si>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</si>
  <si>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</si>
  <si>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</si>
  <si>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</si>
  <si>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</si>
  <si>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</si>
  <si>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</si>
  <si>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</si>
  <si>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</si>
  <si>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</si>
  <si>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</si>
  <si>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</si>
  <si>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</si>
  <si>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</si>
  <si>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</si>
  <si>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</si>
  <si>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</si>
  <si>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</si>
  <si>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</si>
  <si>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</si>
  <si>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</si>
  <si>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</si>
  <si>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</si>
  <si>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</si>
  <si>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</si>
  <si>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</si>
  <si>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</si>
  <si>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</si>
  <si>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</si>
  <si>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</si>
  <si>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</si>
  <si>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</si>
  <si>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</si>
  <si>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</si>
  <si>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</si>
  <si>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</si>
  <si>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</si>
  <si>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</si>
  <si>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</si>
  <si>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</si>
  <si>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</si>
  <si>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</si>
  <si>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</si>
  <si>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</si>
  <si>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</si>
  <si>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</si>
  <si>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</si>
  <si>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</si>
  <si>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</si>
  <si>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</si>
  <si>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</si>
  <si>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</si>
  <si>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</si>
  <si>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</si>
  <si>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</si>
  <si>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</si>
  <si>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</si>
  <si>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</si>
  <si>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</si>
  <si>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</si>
  <si>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</si>
  <si>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</si>
  <si>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</si>
  <si>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</si>
  <si>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</si>
  <si>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</si>
  <si>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</si>
  <si>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</si>
  <si>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</si>
  <si>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</si>
  <si>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</si>
  <si>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</si>
  <si>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</si>
  <si>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</si>
  <si>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</si>
  <si>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</si>
  <si>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</si>
  <si>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</si>
  <si>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</si>
  <si>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</si>
  <si>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</si>
  <si>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</si>
  <si>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</si>
  <si>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</si>
  <si>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</si>
  <si>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</si>
  <si>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</si>
  <si>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</si>
  <si>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</si>
  <si>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</si>
  <si>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</si>
  <si>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</si>
  <si>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</si>
  <si>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</si>
  <si>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</si>
  <si>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</si>
  <si>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</si>
  <si>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</si>
  <si>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</si>
  <si>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</si>
  <si>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</si>
  <si>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</si>
  <si>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</si>
  <si>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</si>
  <si>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</si>
  <si>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</si>
  <si>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</si>
  <si>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</si>
  <si>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</si>
  <si>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</si>
  <si>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</si>
  <si>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</si>
  <si>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</si>
  <si>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</si>
  <si>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</si>
  <si>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</si>
  <si>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</si>
  <si>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</si>
  <si>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</si>
  <si>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</si>
  <si>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</si>
  <si>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</si>
  <si>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</si>
  <si>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</si>
  <si>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</si>
  <si>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</si>
  <si>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</si>
  <si>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</si>
  <si>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</si>
  <si>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</si>
  <si>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</si>
  <si>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</si>
  <si>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</si>
  <si>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</si>
  <si>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</si>
  <si>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</si>
  <si>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</si>
  <si>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</si>
  <si>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</si>
  <si>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</si>
  <si>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</si>
  <si>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</si>
  <si>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</si>
  <si>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</si>
  <si>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</si>
  <si>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</si>
  <si>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</si>
  <si>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</si>
  <si>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</si>
  <si>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</si>
  <si>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</si>
  <si>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</si>
  <si>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</si>
  <si>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</si>
  <si>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</si>
  <si>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</si>
  <si>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</si>
  <si>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</si>
  <si>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</si>
  <si>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</si>
  <si>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</si>
  <si>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</si>
  <si>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</si>
  <si>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</si>
  <si>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</si>
  <si>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</si>
  <si>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</si>
  <si>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</si>
  <si>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</si>
  <si>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</si>
  <si>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</si>
  <si>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</si>
  <si>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</si>
  <si>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</si>
  <si>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</si>
  <si>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</si>
  <si>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</si>
  <si>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</si>
  <si>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</si>
  <si>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</si>
  <si>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</si>
  <si>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</si>
  <si>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</si>
  <si>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</si>
  <si>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</si>
  <si>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</si>
  <si>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</si>
  <si>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</si>
  <si>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</si>
  <si>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</si>
  <si>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</si>
  <si>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</si>
  <si>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</si>
  <si>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</si>
  <si>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</si>
  <si>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</si>
  <si>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</si>
  <si>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</si>
  <si>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</si>
  <si>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</si>
  <si>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</si>
  <si>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</si>
  <si>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</si>
  <si>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</si>
  <si>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</si>
  <si>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</si>
  <si>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</si>
  <si>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</si>
  <si>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</si>
  <si>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</si>
  <si>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</si>
  <si>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</si>
  <si>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</si>
  <si>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</si>
  <si>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</si>
  <si>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</si>
  <si>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</si>
  <si>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</si>
  <si>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</si>
  <si>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</si>
  <si>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</si>
  <si>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</si>
  <si>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</si>
  <si>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</si>
  <si>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</si>
  <si>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</si>
  <si>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</si>
  <si>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</si>
  <si>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</si>
  <si>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</si>
  <si>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</si>
  <si>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</si>
  <si>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</si>
  <si>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</si>
  <si>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</si>
  <si>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</si>
  <si>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</si>
  <si>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</si>
  <si>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</si>
  <si>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</si>
  <si>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</si>
  <si>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</si>
  <si>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</si>
  <si>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</si>
  <si>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</si>
  <si>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</si>
  <si>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</si>
  <si>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</si>
  <si>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</si>
  <si>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</si>
  <si>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</si>
  <si>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</si>
  <si>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</si>
  <si>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</si>
  <si>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</si>
  <si>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</si>
  <si>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</si>
  <si>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</si>
  <si>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</si>
  <si>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</si>
  <si>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</si>
  <si>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</si>
  <si>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</si>
  <si>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</si>
  <si>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</si>
  <si>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</si>
  <si>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</si>
  <si>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</si>
  <si>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</si>
  <si>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</si>
  <si>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</si>
  <si>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</si>
  <si>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</si>
  <si>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</si>
  <si>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</si>
  <si>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</si>
  <si>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</si>
  <si>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</si>
  <si>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</si>
  <si>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</si>
  <si>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</si>
  <si>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</si>
  <si>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</si>
  <si>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</si>
  <si>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</si>
  <si>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</si>
  <si>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</si>
  <si>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</si>
  <si>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</si>
  <si>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</si>
  <si>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</si>
  <si>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</si>
  <si>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</si>
  <si>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</si>
  <si>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</si>
  <si>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</si>
  <si>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</si>
  <si>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</si>
  <si>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</si>
  <si>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</si>
  <si>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</si>
  <si>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</si>
  <si>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</si>
  <si>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</si>
  <si>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</si>
  <si>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</si>
  <si>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</si>
  <si>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</si>
  <si>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</si>
  <si>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</si>
  <si>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</si>
  <si>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</si>
  <si>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</si>
  <si>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</si>
  <si>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</si>
  <si>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</si>
  <si>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</si>
  <si>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</si>
  <si>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</si>
  <si>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</si>
  <si>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</si>
  <si>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</si>
  <si>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</si>
  <si>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</si>
  <si>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</si>
  <si>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</si>
  <si>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</si>
  <si>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</si>
  <si>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</si>
  <si>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</si>
  <si>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</si>
  <si>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</si>
  <si>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</si>
  <si>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</si>
  <si>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</si>
  <si>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</si>
  <si>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</si>
  <si>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</si>
  <si>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</si>
  <si>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</si>
  <si>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</si>
  <si>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</si>
  <si>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</si>
  <si>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</si>
  <si>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</si>
  <si>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</si>
  <si>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</si>
  <si>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</si>
  <si>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</si>
  <si>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</si>
  <si>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</si>
  <si>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</si>
  <si>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</si>
  <si>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</si>
  <si>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</si>
  <si>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</si>
  <si>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</si>
  <si>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</si>
  <si>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</si>
  <si>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</si>
  <si>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</si>
  <si>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</si>
  <si>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</si>
  <si>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</si>
  <si>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</si>
  <si>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</si>
  <si>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</si>
  <si>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</si>
  <si>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</si>
  <si>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</si>
  <si>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</si>
  <si>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</si>
  <si>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</si>
  <si>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</si>
  <si>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</si>
  <si>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</si>
  <si>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</si>
  <si>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</si>
  <si>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</si>
  <si>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</si>
  <si>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</si>
  <si>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</si>
  <si>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</si>
  <si>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</si>
  <si>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</si>
  <si>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</si>
  <si>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</si>
  <si>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</si>
  <si>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</si>
  <si>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</si>
  <si>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</si>
  <si>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</si>
  <si>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</si>
  <si>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</si>
  <si>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</si>
  <si>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</si>
  <si>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</si>
  <si>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</si>
  <si>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</si>
  <si>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</si>
  <si>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</si>
  <si>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</si>
  <si>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</si>
  <si>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</si>
  <si>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</si>
  <si>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</si>
  <si>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</si>
  <si>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</si>
  <si>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</si>
  <si>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</si>
  <si>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</si>
  <si>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</si>
  <si>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</si>
  <si>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</si>
  <si>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</si>
  <si>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</si>
  <si>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</si>
  <si>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</si>
  <si>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</si>
  <si>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</si>
  <si>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</si>
  <si>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</si>
  <si>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</si>
  <si>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</si>
  <si>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</si>
  <si>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</si>
  <si>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</si>
  <si>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</si>
  <si>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</si>
  <si>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</si>
  <si>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</si>
  <si>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</si>
  <si>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</si>
  <si>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</si>
  <si>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</si>
  <si>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</si>
  <si>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</si>
  <si>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</si>
  <si>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</si>
  <si>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</si>
  <si>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</si>
  <si>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</si>
  <si>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</si>
  <si>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</si>
  <si>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</si>
  <si>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</si>
  <si>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</si>
  <si>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</si>
  <si>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</si>
  <si>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</si>
  <si>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</si>
  <si>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</si>
  <si>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</si>
  <si>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</si>
  <si>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</si>
  <si>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</si>
  <si>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</si>
  <si>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</si>
  <si>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</si>
  <si>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</si>
  <si>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</si>
  <si>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</si>
  <si>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</si>
  <si>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</si>
  <si>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</si>
  <si>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</si>
  <si>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</si>
  <si>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</si>
  <si>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</si>
  <si>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</si>
  <si>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</si>
  <si>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</si>
  <si>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</si>
  <si>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</si>
  <si>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</si>
  <si>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</si>
  <si>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</si>
  <si>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</si>
  <si>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</si>
  <si>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</si>
  <si>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</si>
  <si>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</si>
  <si>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</si>
  <si>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</si>
  <si>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</si>
  <si>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</si>
  <si>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</si>
  <si>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</si>
  <si>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</si>
  <si>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</si>
  <si>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</si>
  <si>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</si>
  <si>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</si>
  <si>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</si>
  <si>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</si>
  <si>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</si>
  <si>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</si>
  <si>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</si>
  <si>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</si>
  <si>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</si>
  <si>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</si>
  <si>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</si>
  <si>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</si>
  <si>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</si>
  <si>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</si>
  <si>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</si>
  <si>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</si>
  <si>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</si>
  <si>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</si>
  <si>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</si>
  <si>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</si>
  <si>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</si>
  <si>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</si>
  <si>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</si>
  <si>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</si>
  <si>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</si>
  <si>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</si>
  <si>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</si>
  <si>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</si>
  <si>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</si>
  <si>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</si>
  <si>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</si>
  <si>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</si>
  <si>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</si>
  <si>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</si>
  <si>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</si>
  <si>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</si>
  <si>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</si>
  <si>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</si>
  <si>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</si>
  <si>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</si>
  <si>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</si>
  <si>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</si>
  <si>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</si>
  <si>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</si>
  <si>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</si>
  <si>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</si>
  <si>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</si>
  <si>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</si>
  <si>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</si>
  <si>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</si>
  <si>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</si>
  <si>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</si>
  <si>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</si>
  <si>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</si>
  <si>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</si>
  <si>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</si>
  <si>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</si>
  <si>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</si>
  <si>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</si>
  <si>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</si>
  <si>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</si>
  <si>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</si>
  <si>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</si>
  <si>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</si>
  <si>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</si>
  <si>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</si>
  <si>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</si>
  <si>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</si>
  <si>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</si>
  <si>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</si>
  <si>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</si>
  <si>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</si>
  <si>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</si>
  <si>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</si>
  <si>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</si>
  <si>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</si>
  <si>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</si>
  <si>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</si>
  <si>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</si>
  <si>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</si>
  <si>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</si>
  <si>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</si>
  <si>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</si>
  <si>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</si>
  <si>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</si>
  <si>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</si>
  <si>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</si>
  <si>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</si>
  <si>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</si>
  <si>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</si>
  <si>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</si>
  <si>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</si>
  <si>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</si>
  <si>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</si>
  <si>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</si>
  <si>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</si>
  <si>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</si>
  <si>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</si>
  <si>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</si>
  <si>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</si>
  <si>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</si>
  <si>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</si>
  <si>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</si>
  <si>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</si>
  <si>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</si>
  <si>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</si>
  <si>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</si>
  <si>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</si>
  <si>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</si>
  <si>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</si>
  <si>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</si>
  <si>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</si>
  <si>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</si>
  <si>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</si>
  <si>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</si>
  <si>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</si>
  <si>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</si>
  <si>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</si>
  <si>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</si>
  <si>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</si>
  <si>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</si>
  <si>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</si>
  <si>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</si>
  <si>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</si>
  <si>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</si>
  <si>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</si>
  <si>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</si>
  <si>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</si>
  <si>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</si>
  <si>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</si>
  <si>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</si>
  <si>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</si>
  <si>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</si>
  <si>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</si>
  <si>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</si>
  <si>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</si>
  <si>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</si>
  <si>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</si>
  <si>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</si>
  <si>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</si>
  <si>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</si>
  <si>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</si>
  <si>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</si>
  <si>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</si>
  <si>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</si>
  <si>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</si>
  <si>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</si>
  <si>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</si>
  <si>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</si>
  <si>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</si>
  <si>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</si>
  <si>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</si>
  <si>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</si>
  <si>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</si>
  <si>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</si>
  <si>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</si>
  <si>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</si>
  <si>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</si>
  <si>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</si>
  <si>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</si>
  <si>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</si>
  <si>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</si>
  <si>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</si>
  <si>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</si>
  <si>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</si>
  <si>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</si>
  <si>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</si>
  <si>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</si>
  <si>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</si>
  <si>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</si>
  <si>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</si>
  <si>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</si>
  <si>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</si>
  <si>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</si>
  <si>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</si>
  <si>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</si>
  <si>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</si>
  <si>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</si>
  <si>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</si>
  <si>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</si>
  <si>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</si>
  <si>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</si>
  <si>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</si>
  <si>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</si>
  <si>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</si>
  <si>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</si>
  <si>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</si>
  <si>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</si>
  <si>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</si>
  <si>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</si>
  <si>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</si>
  <si>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</si>
  <si>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</si>
  <si>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</si>
  <si>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</si>
  <si>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</si>
  <si>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</si>
  <si>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</si>
  <si>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</si>
  <si>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</si>
  <si>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</si>
  <si>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</si>
  <si>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</si>
  <si>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</si>
  <si>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</si>
  <si>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</si>
  <si>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</si>
  <si>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</si>
  <si>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</si>
  <si>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</si>
  <si>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</si>
  <si>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</si>
  <si>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</si>
  <si>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</si>
  <si>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</si>
  <si>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</si>
  <si>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</si>
  <si>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</si>
  <si>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</si>
  <si>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</si>
  <si>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</si>
  <si>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</si>
  <si>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</si>
  <si>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</si>
  <si>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</si>
  <si>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</si>
  <si>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</si>
  <si>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</si>
  <si>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</si>
  <si>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</si>
  <si>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</si>
  <si>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</si>
  <si>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</si>
  <si>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</si>
  <si>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</si>
  <si>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</si>
  <si>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</si>
  <si>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</si>
  <si>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</si>
  <si>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</si>
  <si>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</si>
  <si>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</si>
  <si>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</si>
  <si>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</si>
  <si>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</si>
  <si>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</si>
  <si>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</si>
  <si>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</si>
  <si>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</si>
  <si>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</si>
  <si>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</si>
  <si>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</si>
  <si>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</si>
  <si>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</si>
  <si>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</si>
  <si>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</si>
  <si>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</si>
  <si>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</si>
  <si>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</si>
  <si>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</si>
  <si>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</si>
  <si>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</si>
  <si>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</si>
  <si>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</si>
  <si>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</si>
  <si>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</si>
  <si>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</si>
  <si>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</si>
  <si>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</si>
  <si>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</si>
  <si>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</si>
  <si>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</si>
  <si>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</si>
  <si>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</si>
  <si>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</si>
  <si>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</si>
  <si>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</si>
  <si>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</si>
  <si>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</si>
  <si>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</si>
  <si>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</si>
  <si>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</si>
  <si>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</si>
  <si>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</si>
  <si>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</si>
  <si>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</si>
  <si>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</si>
  <si>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</si>
  <si>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</si>
  <si>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</si>
  <si>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</si>
  <si>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</si>
  <si>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</si>
  <si>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</si>
  <si>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</si>
  <si>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</si>
  <si>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</si>
  <si>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</si>
  <si>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</si>
  <si>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</si>
  <si>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</si>
  <si>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</si>
  <si>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</si>
  <si>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</si>
  <si>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</si>
  <si>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</si>
  <si>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</si>
  <si>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</si>
  <si>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</si>
  <si>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</si>
  <si>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</si>
  <si>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</si>
  <si>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</si>
  <si>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</si>
  <si>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</si>
  <si>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</si>
  <si>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</si>
  <si>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</si>
  <si>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</si>
  <si>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</si>
  <si>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</si>
  <si>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</si>
  <si>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</si>
  <si>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</si>
  <si>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</si>
  <si>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</si>
  <si>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</si>
  <si>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</si>
  <si>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</si>
  <si>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</si>
  <si>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</si>
  <si>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</si>
  <si>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</si>
  <si>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</si>
  <si>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</si>
  <si>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</si>
  <si>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</si>
  <si>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</si>
  <si>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</si>
  <si>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</si>
  <si>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</si>
  <si>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</si>
  <si>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</si>
  <si>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</si>
  <si>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</si>
  <si>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</si>
  <si>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</si>
  <si>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</si>
  <si>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</si>
  <si>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</si>
  <si>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</si>
  <si>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</si>
  <si>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</si>
  <si>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</si>
  <si>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</si>
  <si>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</si>
  <si>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</si>
  <si>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</si>
  <si>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</si>
  <si>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</si>
  <si>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</si>
  <si>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</si>
  <si>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</si>
  <si>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</si>
  <si>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</si>
  <si>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</si>
  <si>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</si>
  <si>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</si>
  <si>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</si>
  <si>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</si>
  <si>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</si>
  <si>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</si>
  <si>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</si>
  <si>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</si>
  <si>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</si>
  <si>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</si>
  <si>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</si>
  <si>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</si>
  <si>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</si>
  <si>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</si>
  <si>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</si>
  <si>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</si>
  <si>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</si>
  <si>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</si>
  <si>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</si>
  <si>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</si>
  <si>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</si>
  <si>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</si>
  <si>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</si>
  <si>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</si>
  <si>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</si>
  <si>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</si>
  <si>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</si>
  <si>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</si>
  <si>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</si>
  <si>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</si>
  <si>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</si>
  <si>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</si>
  <si>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</si>
  <si>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</si>
  <si>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</si>
  <si>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</si>
  <si>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</si>
  <si>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</si>
  <si>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</si>
  <si>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</si>
  <si>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</si>
  <si>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</si>
  <si>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</si>
  <si>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</si>
  <si>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</si>
  <si>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</si>
  <si>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</si>
  <si>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</si>
  <si>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</si>
  <si>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</si>
  <si>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</si>
  <si>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</si>
  <si>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</si>
  <si>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</si>
  <si>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</si>
  <si>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</si>
  <si>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</si>
  <si>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</si>
  <si>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</si>
  <si>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</si>
  <si>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</si>
  <si>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</si>
  <si>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</si>
  <si>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</si>
  <si>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</si>
  <si>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</si>
  <si>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</si>
  <si>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</si>
  <si>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</si>
  <si>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</si>
  <si>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</si>
  <si>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</si>
  <si>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</si>
  <si>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</si>
  <si>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</si>
  <si>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</si>
  <si>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</si>
  <si>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</si>
  <si>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</si>
  <si>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</si>
  <si>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</si>
  <si>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</si>
  <si>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</si>
  <si>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</si>
  <si>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</si>
  <si>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</si>
  <si>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</si>
  <si>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</si>
  <si>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</si>
  <si>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</si>
  <si>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</si>
  <si>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</si>
  <si>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</si>
  <si>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</si>
  <si>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</si>
  <si>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</si>
  <si>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</si>
  <si>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</si>
  <si>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</si>
  <si>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</si>
  <si>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</si>
  <si>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</si>
  <si>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</si>
  <si>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</si>
  <si>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</si>
  <si>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</si>
  <si>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</si>
  <si>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</si>
  <si>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</si>
  <si>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</si>
  <si>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</si>
  <si>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</si>
  <si>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</si>
  <si>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</si>
  <si>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</si>
  <si>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</si>
  <si>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</si>
  <si>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</si>
  <si>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</si>
  <si>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</si>
  <si>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</si>
  <si>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</si>
  <si>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</si>
  <si>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</si>
  <si>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</si>
  <si>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</si>
  <si>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</si>
  <si>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</si>
  <si>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</si>
  <si>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</si>
  <si>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</si>
  <si>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</si>
  <si>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</si>
  <si>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</si>
  <si>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</si>
  <si>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</si>
  <si>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</si>
  <si>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</si>
  <si>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</si>
  <si>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</si>
  <si>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</si>
  <si>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</si>
  <si>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</si>
  <si>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</si>
  <si>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</si>
  <si>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</si>
  <si>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</si>
  <si>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</si>
  <si>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</si>
  <si>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</si>
  <si>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</si>
  <si>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</si>
  <si>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</si>
  <si>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</si>
  <si>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</si>
  <si>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</si>
  <si>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</si>
  <si>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</si>
  <si>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</si>
  <si>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</si>
  <si>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</si>
  <si>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</si>
  <si>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</si>
  <si>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</si>
  <si>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</si>
  <si>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</si>
  <si>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</si>
  <si>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</si>
  <si>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</si>
  <si>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</si>
  <si>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</si>
  <si>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</si>
  <si>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</si>
  <si>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</si>
  <si>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</si>
  <si>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</si>
  <si>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</si>
  <si>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</si>
  <si>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</si>
  <si>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</si>
  <si>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</si>
  <si>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</si>
  <si>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</si>
  <si>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</si>
  <si>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</si>
  <si>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</si>
  <si>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</si>
  <si>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</si>
  <si>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</si>
  <si>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</si>
  <si>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</si>
  <si>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</si>
  <si>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</si>
  <si>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</si>
  <si>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</si>
  <si>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</si>
  <si>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</si>
  <si>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</si>
  <si>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</si>
  <si>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</si>
  <si>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</si>
  <si>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</si>
  <si>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</si>
  <si>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</si>
  <si>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</si>
  <si>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</si>
  <si>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</si>
  <si>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</si>
  <si>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</si>
  <si>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</si>
  <si>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</si>
  <si>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</si>
  <si>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</si>
  <si>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</si>
  <si>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</si>
  <si>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</si>
  <si>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</si>
  <si>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</si>
  <si>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</si>
  <si>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</si>
  <si>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</si>
  <si>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</si>
  <si>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</si>
  <si>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</si>
  <si>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</si>
  <si>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</si>
  <si>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</si>
  <si>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</si>
  <si>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</si>
  <si>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</si>
  <si>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</si>
  <si>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</si>
  <si>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</si>
  <si>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</si>
  <si>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</si>
  <si>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</si>
  <si>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</si>
  <si>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</si>
  <si>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</si>
  <si>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</si>
  <si>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</si>
  <si>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</si>
  <si>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</si>
  <si>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</si>
  <si>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</si>
  <si>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</si>
  <si>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</si>
  <si>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</si>
  <si>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</si>
  <si>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</si>
  <si>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</si>
  <si>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</si>
  <si>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</si>
  <si>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</si>
  <si>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</si>
  <si>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</si>
  <si>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</si>
  <si>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</si>
  <si>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</si>
  <si>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</si>
  <si>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</si>
  <si>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</si>
  <si>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</si>
  <si>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</si>
  <si>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</si>
  <si>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</si>
  <si>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</si>
  <si>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</si>
  <si>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</si>
  <si>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</si>
  <si>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</si>
  <si>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</si>
  <si>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</si>
  <si>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</si>
  <si>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</si>
  <si>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</si>
  <si>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</si>
  <si>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</si>
  <si>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</si>
  <si>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</si>
  <si>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</si>
  <si>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</si>
  <si>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</si>
  <si>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</si>
  <si>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</si>
  <si>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</si>
  <si>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</si>
  <si>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</si>
  <si>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</si>
  <si>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</si>
  <si>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</si>
  <si>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</si>
  <si>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</si>
  <si>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</si>
  <si>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</si>
  <si>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</si>
  <si>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</si>
  <si>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</si>
  <si>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</si>
  <si>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</si>
  <si>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</si>
  <si>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</si>
  <si>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</si>
  <si>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</si>
  <si>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</si>
  <si>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</si>
  <si>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</si>
  <si>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</si>
  <si>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</si>
  <si>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</si>
  <si>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</si>
  <si>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</si>
  <si>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</si>
  <si>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</si>
  <si>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</si>
  <si>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</si>
  <si>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</si>
  <si>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</si>
  <si>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</si>
  <si>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</si>
  <si>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</si>
  <si>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</si>
  <si>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</si>
  <si>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</si>
  <si>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</si>
  <si>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</si>
  <si>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</si>
  <si>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</si>
  <si>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</si>
  <si>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</si>
  <si>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</si>
  <si>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</si>
  <si>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</si>
  <si>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</si>
  <si>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</si>
  <si>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</si>
  <si>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</si>
  <si>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</si>
  <si>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</si>
  <si>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</si>
  <si>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</si>
  <si>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</si>
  <si>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</si>
  <si>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</si>
  <si>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</si>
  <si>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</si>
  <si>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</si>
  <si>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</si>
  <si>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</si>
  <si>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</si>
  <si>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</si>
  <si>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</si>
  <si>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</si>
  <si>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</si>
  <si>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</si>
  <si>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</si>
  <si>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</si>
  <si>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</si>
  <si>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</si>
  <si>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</si>
  <si>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</si>
  <si>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</si>
  <si>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</si>
  <si>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</si>
  <si>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</si>
  <si>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</si>
  <si>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</si>
  <si>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</si>
  <si>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</si>
  <si>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</si>
  <si>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</si>
  <si>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</si>
  <si>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</si>
  <si>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</si>
  <si>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</si>
  <si>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</si>
  <si>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</si>
  <si>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</si>
  <si>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</si>
  <si>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</si>
  <si>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</si>
  <si>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</si>
  <si>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</si>
  <si>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</si>
  <si>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</si>
  <si>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</si>
  <si>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</si>
  <si>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</si>
  <si>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</si>
  <si>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</si>
  <si>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</si>
  <si>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</si>
  <si>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</si>
  <si>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</si>
  <si>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</si>
  <si>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</si>
  <si>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</si>
  <si>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</si>
  <si>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</si>
  <si>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</si>
  <si>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</si>
  <si>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</si>
  <si>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</si>
  <si>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</si>
  <si>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</si>
  <si>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</si>
  <si>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</si>
  <si>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</si>
  <si>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</si>
  <si>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</si>
  <si>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</si>
  <si>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</si>
  <si>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</si>
  <si>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</si>
  <si>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</si>
  <si>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</si>
  <si>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</si>
  <si>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</si>
  <si>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</si>
  <si>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</si>
  <si>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</si>
  <si>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</si>
  <si>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</si>
  <si>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</si>
  <si>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</si>
  <si>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</si>
  <si>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</si>
  <si>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</si>
  <si>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</si>
  <si>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</si>
  <si>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</si>
  <si>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</si>
  <si>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</si>
  <si>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</si>
  <si>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</si>
  <si>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</si>
  <si>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</si>
  <si>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</si>
  <si>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</si>
  <si>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</si>
  <si>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</si>
  <si>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</si>
  <si>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</si>
  <si>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</si>
  <si>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</si>
  <si>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</si>
  <si>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</si>
  <si>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</si>
  <si>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</si>
  <si>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</si>
  <si>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</si>
  <si>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</si>
  <si>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</si>
  <si>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</si>
  <si>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</si>
  <si>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</si>
  <si>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</si>
  <si>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</si>
  <si>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</si>
  <si>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</si>
  <si>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</si>
  <si>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</si>
  <si>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</si>
  <si>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</si>
  <si>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</si>
  <si>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</si>
  <si>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</si>
  <si>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</si>
  <si>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</si>
  <si>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</si>
  <si>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</si>
  <si>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</si>
  <si>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</si>
  <si>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</si>
  <si>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</si>
  <si>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</si>
  <si>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</si>
  <si>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</si>
  <si>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</si>
  <si>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</si>
  <si>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</si>
  <si>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</si>
  <si>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</si>
  <si>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</si>
  <si>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</si>
  <si>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</si>
  <si>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</si>
  <si>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</si>
  <si>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</si>
  <si>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</si>
  <si>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</si>
  <si>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</si>
  <si>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</si>
  <si>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</si>
  <si>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</si>
  <si>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</si>
  <si>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</si>
  <si>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</si>
  <si>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</si>
  <si>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</si>
  <si>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</si>
  <si>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</si>
  <si>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</si>
  <si>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</si>
  <si>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</si>
  <si>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</si>
  <si>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</si>
  <si>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</si>
  <si>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</si>
  <si>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</si>
  <si>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</si>
  <si>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</si>
  <si>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</si>
  <si>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</si>
  <si>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</si>
  <si>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</si>
  <si>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</si>
  <si>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</si>
  <si>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</si>
  <si>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</si>
  <si>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</si>
  <si>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</si>
  <si>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</si>
  <si>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</si>
  <si>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</si>
  <si>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</si>
  <si>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</si>
  <si>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</si>
  <si>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</si>
  <si>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</si>
  <si>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</si>
  <si>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</si>
  <si>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</si>
  <si>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</si>
  <si>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</si>
  <si>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</si>
  <si>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</si>
  <si>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</si>
  <si>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</si>
  <si>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</si>
  <si>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</si>
  <si>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</si>
  <si>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</si>
  <si>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</si>
  <si>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</si>
  <si>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</si>
  <si>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</si>
  <si>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</si>
  <si>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</si>
  <si>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</si>
  <si>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</si>
  <si>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</si>
  <si>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</si>
  <si>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</si>
  <si>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</si>
  <si>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</si>
  <si>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</si>
  <si>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</si>
  <si>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</si>
  <si>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</si>
  <si>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</si>
  <si>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</si>
  <si>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</si>
  <si>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</si>
  <si>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</si>
  <si>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</si>
  <si>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</si>
  <si>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</si>
  <si>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</si>
  <si>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</si>
  <si>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</si>
  <si>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</si>
  <si>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</si>
  <si>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</si>
  <si>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</si>
  <si>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</si>
  <si>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</si>
  <si>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</si>
  <si>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</si>
  <si>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</si>
  <si>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</si>
  <si>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</si>
  <si>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</si>
  <si>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</si>
  <si>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</si>
  <si>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</si>
  <si>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</si>
  <si>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</si>
  <si>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</si>
  <si>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</si>
  <si>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</si>
  <si>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</si>
  <si>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</si>
  <si>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</si>
  <si>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</si>
  <si>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</si>
  <si>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</si>
  <si>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</si>
  <si>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</si>
  <si>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</si>
  <si>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</si>
  <si>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</si>
  <si>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</si>
  <si>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</si>
  <si>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</si>
  <si>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</si>
  <si>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</si>
  <si>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</si>
  <si>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</si>
  <si>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</si>
  <si>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</si>
  <si>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</si>
  <si>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</si>
  <si>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</si>
  <si>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</si>
  <si>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</si>
  <si>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</si>
  <si>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</si>
  <si>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</si>
  <si>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</si>
  <si>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</si>
  <si>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</si>
  <si>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</si>
  <si>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</si>
  <si>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</si>
  <si>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</si>
  <si>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</si>
  <si>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</si>
  <si>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</si>
  <si>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</si>
  <si>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</si>
  <si>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</si>
  <si>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</si>
  <si>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</si>
  <si>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</si>
  <si>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</si>
  <si>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</si>
  <si>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</si>
  <si>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</si>
  <si>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</si>
  <si>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</si>
  <si>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</si>
  <si>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</si>
  <si>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</si>
  <si>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</si>
  <si>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</si>
  <si>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</si>
  <si>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</si>
  <si>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</si>
  <si>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</si>
  <si>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</si>
  <si>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</si>
  <si>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</si>
  <si>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</si>
  <si>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</si>
  <si>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</si>
  <si>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</si>
  <si>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</si>
  <si>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</si>
  <si>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</si>
  <si>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</si>
  <si>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</si>
  <si>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</si>
  <si>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</si>
  <si>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</si>
  <si>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</si>
  <si>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</si>
  <si>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</si>
  <si>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</si>
  <si>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</si>
  <si>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</si>
  <si>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</si>
  <si>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</si>
  <si>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</si>
  <si>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</si>
  <si>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</si>
  <si>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</si>
  <si>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</si>
  <si>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</si>
  <si>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</si>
  <si>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</si>
  <si>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</si>
  <si>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</si>
  <si>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</si>
  <si>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</si>
  <si>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</si>
  <si>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</si>
  <si>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</si>
  <si>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</si>
  <si>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</si>
  <si>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</si>
  <si>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</si>
  <si>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</si>
  <si>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</si>
  <si>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</si>
  <si>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</si>
  <si>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</si>
  <si>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</si>
  <si>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</si>
  <si>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</si>
  <si>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</si>
  <si>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</si>
  <si>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</si>
  <si>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</si>
  <si>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</si>
  <si>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</si>
  <si>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</si>
  <si>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</si>
  <si>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</si>
  <si>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</si>
  <si>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</si>
  <si>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</si>
  <si>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</si>
  <si>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</si>
  <si>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</si>
  <si>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</si>
  <si>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</si>
  <si>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</si>
  <si>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</si>
  <si>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</si>
  <si>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</si>
  <si>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</si>
  <si>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</si>
  <si>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</si>
  <si>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</si>
  <si>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</si>
  <si>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</si>
  <si>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</si>
  <si>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</si>
  <si>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</si>
  <si>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</si>
  <si>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</si>
  <si>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</si>
  <si>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</si>
  <si>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</si>
  <si>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</si>
  <si>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</si>
  <si>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</si>
  <si>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</si>
  <si>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</si>
  <si>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</si>
  <si>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</si>
  <si>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</si>
  <si>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</si>
  <si>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</si>
  <si>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</si>
  <si>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</si>
  <si>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</si>
  <si>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</si>
  <si>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</si>
  <si>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</si>
  <si>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</si>
  <si>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</si>
  <si>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</si>
  <si>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</si>
  <si>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</si>
  <si>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</si>
  <si>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</si>
  <si>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</si>
  <si>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</si>
  <si>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</si>
  <si>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</si>
  <si>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</si>
  <si>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</si>
  <si>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</si>
  <si>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</si>
  <si>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</si>
  <si>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</si>
  <si>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</si>
  <si>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</si>
  <si>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</si>
  <si>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</si>
  <si>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</si>
  <si>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</si>
  <si>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</si>
  <si>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</si>
  <si>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</si>
  <si>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</si>
  <si>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</si>
  <si>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</si>
  <si>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</si>
  <si>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</si>
  <si>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</si>
  <si>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</si>
  <si>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</si>
  <si>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</si>
  <si>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</si>
  <si>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</si>
  <si>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</si>
  <si>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</si>
  <si>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</si>
  <si>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</si>
  <si>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</si>
  <si>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</si>
  <si>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</si>
  <si>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</si>
  <si>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</si>
  <si>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</si>
  <si>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</si>
  <si>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</si>
  <si>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</si>
  <si>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</si>
  <si>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</si>
  <si>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</si>
  <si>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</si>
  <si>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</si>
  <si>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</si>
  <si>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</si>
  <si>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</si>
  <si>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</si>
  <si>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</si>
  <si>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</si>
  <si>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</si>
  <si>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</si>
  <si>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</si>
  <si>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</si>
  <si>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</si>
  <si>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</si>
  <si>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</si>
  <si>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</si>
  <si>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</si>
  <si>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</si>
  <si>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</si>
  <si>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</si>
  <si>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</si>
  <si>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</si>
  <si>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</si>
  <si>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</si>
  <si>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</si>
  <si>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</si>
  <si>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</si>
  <si>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</si>
  <si>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</si>
  <si>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</si>
  <si>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</si>
  <si>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</si>
  <si>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</si>
  <si>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</si>
  <si>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</si>
  <si>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</si>
  <si>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</si>
  <si>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</si>
  <si>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</si>
  <si>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</si>
  <si>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</si>
  <si>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</si>
  <si>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</si>
  <si>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</si>
  <si>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</si>
  <si>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</si>
  <si>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</si>
  <si>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</si>
  <si>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</si>
  <si>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</si>
  <si>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</si>
  <si>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</si>
  <si>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</si>
  <si>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</si>
  <si>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</si>
  <si>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</si>
  <si>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</si>
  <si>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</si>
  <si>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</si>
  <si>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</si>
  <si>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</si>
  <si>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</si>
  <si>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</si>
  <si>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</si>
  <si>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</si>
  <si>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</si>
  <si>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</si>
  <si>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</si>
  <si>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</si>
  <si>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</si>
  <si>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</si>
  <si>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</si>
  <si>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</si>
  <si>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</si>
  <si>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</si>
  <si>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</si>
  <si>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</si>
  <si>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</si>
  <si>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</si>
  <si>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</si>
  <si>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</si>
  <si>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</si>
  <si>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</si>
  <si>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</si>
  <si>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</si>
  <si>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</si>
  <si>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</si>
  <si>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</si>
  <si>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</si>
  <si>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</si>
  <si>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</si>
  <si>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</si>
  <si>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</si>
  <si>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</si>
  <si>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</si>
  <si>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</si>
  <si>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</si>
  <si>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</si>
  <si>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</si>
  <si>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</si>
  <si>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</si>
  <si>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</si>
  <si>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</si>
  <si>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</si>
  <si>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</si>
  <si>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</si>
  <si>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</si>
  <si>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</si>
  <si>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</si>
  <si>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</si>
  <si>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</si>
  <si>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</si>
  <si>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</si>
  <si>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</si>
  <si>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</si>
  <si>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</si>
  <si>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</si>
  <si>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</si>
  <si>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</si>
  <si>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</si>
  <si>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</si>
  <si>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</si>
  <si>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</si>
  <si>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</si>
  <si>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</si>
  <si>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</si>
  <si>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</si>
  <si>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</si>
  <si>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</si>
  <si>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</si>
  <si>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</si>
  <si>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</si>
  <si>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</si>
  <si>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</si>
  <si>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</si>
  <si>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</si>
  <si>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</si>
  <si>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</si>
  <si>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</si>
  <si>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</si>
  <si>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</si>
  <si>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</si>
  <si>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</si>
  <si>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</si>
  <si>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</si>
  <si>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</si>
  <si>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</si>
  <si>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</si>
  <si>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</si>
  <si>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</si>
  <si>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</si>
  <si>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</si>
  <si>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</si>
  <si>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</si>
  <si>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</si>
  <si>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</si>
  <si>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</si>
  <si>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</si>
  <si>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</si>
  <si>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</si>
  <si>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</si>
  <si>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</si>
  <si>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</si>
  <si>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</si>
  <si>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</si>
  <si>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</si>
  <si>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</si>
  <si>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</si>
  <si>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</si>
  <si>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</si>
  <si>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</si>
  <si>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</si>
  <si>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</si>
  <si>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</si>
  <si>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</si>
  <si>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</si>
  <si>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</si>
  <si>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</si>
  <si>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</si>
  <si>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</si>
  <si>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</si>
  <si>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</si>
  <si>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</si>
  <si>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</si>
  <si>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</si>
  <si>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</si>
  <si>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</si>
  <si>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</si>
  <si>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</si>
  <si>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</si>
  <si>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</si>
  <si>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</si>
  <si>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</si>
  <si>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</si>
  <si>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</si>
  <si>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</si>
  <si>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</si>
  <si>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</si>
  <si>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</si>
  <si>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</si>
  <si>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</si>
  <si>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</si>
  <si>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</si>
  <si>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</si>
  <si>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</si>
  <si>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</si>
  <si>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</si>
  <si>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</si>
  <si>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</si>
  <si>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</si>
  <si>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</si>
  <si>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</si>
  <si>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</si>
  <si>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</si>
  <si>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</si>
  <si>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</si>
  <si>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</si>
  <si>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</si>
  <si>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</si>
  <si>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</si>
  <si>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</si>
  <si>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</si>
  <si>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</si>
  <si>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</si>
  <si>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</si>
  <si>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</si>
  <si>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</si>
  <si>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</si>
  <si>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</si>
  <si>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</si>
  <si>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</si>
  <si>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</si>
  <si>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</si>
  <si>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</si>
  <si>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</si>
  <si>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</si>
  <si>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</si>
  <si>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</si>
  <si>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</si>
  <si>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</si>
  <si>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</si>
  <si>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</si>
  <si>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</si>
  <si>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</si>
  <si>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</si>
  <si>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</si>
  <si>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</si>
  <si>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</si>
  <si>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</si>
  <si>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</si>
  <si>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</si>
  <si>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</si>
  <si>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</si>
  <si>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</si>
  <si>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</si>
  <si>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</si>
  <si>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</si>
  <si>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</si>
  <si>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</si>
  <si>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</si>
  <si>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</si>
  <si>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</si>
  <si>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</si>
  <si>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</si>
  <si>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</si>
  <si>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</si>
  <si>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</si>
  <si>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</si>
  <si>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</si>
  <si>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</si>
  <si>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</si>
  <si>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</si>
  <si>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</si>
  <si>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</si>
  <si>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</si>
  <si>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</si>
  <si>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</si>
  <si>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</si>
  <si>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</si>
  <si>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</si>
  <si>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</si>
  <si>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</si>
  <si>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</si>
  <si>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</si>
  <si>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</si>
  <si>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</si>
  <si>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</si>
  <si>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</si>
  <si>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</si>
  <si>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</si>
  <si>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</si>
  <si>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</si>
  <si>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</si>
  <si>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</si>
  <si>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</si>
  <si>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</si>
  <si>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</si>
  <si>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</si>
  <si>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</si>
  <si>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</si>
  <si>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</si>
  <si>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</si>
  <si>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</si>
  <si>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</si>
  <si>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</si>
  <si>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</si>
  <si>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</si>
  <si>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</si>
  <si>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</si>
  <si>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</si>
  <si>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</si>
  <si>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</si>
  <si>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</si>
  <si>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</si>
  <si>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</si>
  <si>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</si>
  <si>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</si>
  <si>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</si>
  <si>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</si>
  <si>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</si>
  <si>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</si>
  <si>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</si>
  <si>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</si>
  <si>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</si>
  <si>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</si>
  <si>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</si>
  <si>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</si>
  <si>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</si>
  <si>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</si>
  <si>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</si>
  <si>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</si>
  <si>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</si>
  <si>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</si>
  <si>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</si>
  <si>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</si>
  <si>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</si>
  <si>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</si>
  <si>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</si>
  <si>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</si>
  <si>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</si>
  <si>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</si>
  <si>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</si>
  <si>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</si>
  <si>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</si>
  <si>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</si>
  <si>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</si>
  <si>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</si>
  <si>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</si>
  <si>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</si>
  <si>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</si>
  <si>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</si>
  <si>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</si>
  <si>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</si>
  <si>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</si>
  <si>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</si>
  <si>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</si>
  <si>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</si>
  <si>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</si>
  <si>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</si>
  <si>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</si>
  <si>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</si>
  <si>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</si>
  <si>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</si>
  <si>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</si>
  <si>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</si>
  <si>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</si>
  <si>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</si>
  <si>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</si>
  <si>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</si>
  <si>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</si>
  <si>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</si>
  <si>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</si>
  <si>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</si>
  <si>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</si>
  <si>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</si>
  <si>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</si>
  <si>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</si>
  <si>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</si>
  <si>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</si>
  <si>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</si>
  <si>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</si>
  <si>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</si>
  <si>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</si>
  <si>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</si>
  <si>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</si>
  <si>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</si>
  <si>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</si>
  <si>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</si>
  <si>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</si>
  <si>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</si>
  <si>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</si>
  <si>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</si>
  <si>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</si>
  <si>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</si>
  <si>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</si>
  <si>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</si>
  <si>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</si>
  <si>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</si>
  <si>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</si>
  <si>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</si>
  <si>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</si>
  <si>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</si>
  <si>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</si>
  <si>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</si>
  <si>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</si>
  <si>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</si>
  <si>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</si>
  <si>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</si>
  <si>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</si>
  <si>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</si>
  <si>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</si>
  <si>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</si>
  <si>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</si>
  <si>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</si>
  <si>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</si>
  <si>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</si>
  <si>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</si>
  <si>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</si>
  <si>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</si>
  <si>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</si>
  <si>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</si>
  <si>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</si>
  <si>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</si>
  <si>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</si>
  <si>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</si>
  <si>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</si>
  <si>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</si>
  <si>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</si>
  <si>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</si>
  <si>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</si>
  <si>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</si>
  <si>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</si>
  <si>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</si>
  <si>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</si>
  <si>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</si>
  <si>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</si>
  <si>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</si>
  <si>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</si>
  <si>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</si>
  <si>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</si>
  <si>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</si>
  <si>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</si>
  <si>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</si>
  <si>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</si>
  <si>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</si>
  <si>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</si>
  <si>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</si>
  <si>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</si>
  <si>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</si>
  <si>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</si>
  <si>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</si>
  <si>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</si>
  <si>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</si>
  <si>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</si>
  <si>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</si>
  <si>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</si>
  <si>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</si>
  <si>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</si>
  <si>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</si>
  <si>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</si>
  <si>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</si>
  <si>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</si>
  <si>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</si>
  <si>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</si>
  <si>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</si>
  <si>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</si>
  <si>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</si>
  <si>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</si>
  <si>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</si>
  <si>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</si>
  <si>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</si>
  <si>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</si>
  <si>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</si>
  <si>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</si>
  <si>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</si>
  <si>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</si>
  <si>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</si>
  <si>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</si>
  <si>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</si>
  <si>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</si>
  <si>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</si>
  <si>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</si>
  <si>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</si>
  <si>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</si>
  <si>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</si>
  <si>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</si>
  <si>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</si>
  <si>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</si>
  <si>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</si>
  <si>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</si>
  <si>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</si>
  <si>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</si>
  <si>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</si>
  <si>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</si>
  <si>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</si>
  <si>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</si>
  <si>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</si>
  <si>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</si>
  <si>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</si>
  <si>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</si>
  <si>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</si>
  <si>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</si>
  <si>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</si>
  <si>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</si>
  <si>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</si>
  <si>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</si>
  <si>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</si>
  <si>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</si>
  <si>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</si>
  <si>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</si>
  <si>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</si>
  <si>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</si>
  <si>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</si>
  <si>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</si>
  <si>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</si>
  <si>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</si>
  <si>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</si>
  <si>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</si>
  <si>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</si>
  <si>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</si>
  <si>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</si>
  <si>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</si>
  <si>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</si>
  <si>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</si>
  <si>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</si>
  <si>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</si>
  <si>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</si>
  <si>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</si>
  <si>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</si>
  <si>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</si>
  <si>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</si>
  <si>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</si>
  <si>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</si>
  <si>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</si>
  <si>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</si>
  <si>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</si>
  <si>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</si>
  <si>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</si>
  <si>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</si>
  <si>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</si>
  <si>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</si>
  <si>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</si>
  <si>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</si>
  <si>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</si>
  <si>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</si>
  <si>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</si>
  <si>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</si>
  <si>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</si>
  <si>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</si>
  <si>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</si>
  <si>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</si>
  <si>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</si>
  <si>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</si>
  <si>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</si>
  <si>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</si>
  <si>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</si>
  <si>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</si>
  <si>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</si>
  <si>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</si>
  <si>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</si>
  <si>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</si>
  <si>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</si>
  <si>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</si>
  <si>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</si>
  <si>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</si>
  <si>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</si>
  <si>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</si>
  <si>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</si>
  <si>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</si>
  <si>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</si>
  <si>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</si>
  <si>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</si>
  <si>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</si>
  <si>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</si>
  <si>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</si>
  <si>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</si>
  <si>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</si>
  <si>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</si>
  <si>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</si>
  <si>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</si>
  <si>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</si>
  <si>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</si>
  <si>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</si>
  <si>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</si>
  <si>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</si>
  <si>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</si>
  <si>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</si>
  <si>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</si>
  <si>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</si>
  <si>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</si>
  <si>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</si>
  <si>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</si>
  <si>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</si>
  <si>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</si>
  <si>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</si>
  <si>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</si>
  <si>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</si>
  <si>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</si>
  <si>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</si>
  <si>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</si>
  <si>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</si>
  <si>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</si>
  <si>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</si>
  <si>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</si>
  <si>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</si>
  <si>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</si>
  <si>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</si>
  <si>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</si>
  <si>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</si>
  <si>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</si>
  <si>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</si>
  <si>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</si>
  <si>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</si>
  <si>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</si>
  <si>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</si>
  <si>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</si>
  <si>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</si>
  <si>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</si>
  <si>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</si>
  <si>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</si>
  <si>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</si>
  <si>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</si>
  <si>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</si>
  <si>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</si>
  <si>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</si>
  <si>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</si>
  <si>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</si>
  <si>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</si>
  <si>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</si>
  <si>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</si>
  <si>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</si>
  <si>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</si>
  <si>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</si>
  <si>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</si>
  <si>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</si>
  <si>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</si>
  <si>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</si>
  <si>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</si>
  <si>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</si>
  <si>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</si>
  <si>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</si>
  <si>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</si>
  <si>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</si>
  <si>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</si>
  <si>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</si>
  <si>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</si>
  <si>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</si>
  <si>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</si>
  <si>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</si>
  <si>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</si>
  <si>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</si>
  <si>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</si>
  <si>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</si>
  <si>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</si>
  <si>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</si>
  <si>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</si>
  <si>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</si>
  <si>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</si>
  <si>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</si>
  <si>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</si>
  <si>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</si>
  <si>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</si>
  <si>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</si>
  <si>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</si>
  <si>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</si>
  <si>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</si>
  <si>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</si>
  <si>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</si>
  <si>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</si>
  <si>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</si>
  <si>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</si>
  <si>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</si>
  <si>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</si>
  <si>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</si>
  <si>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</si>
  <si>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</si>
  <si>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</si>
  <si>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</si>
  <si>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</si>
  <si>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</si>
  <si>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</si>
  <si>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</si>
  <si>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</si>
  <si>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</si>
  <si>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</si>
  <si>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</si>
  <si>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</si>
  <si>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</si>
  <si>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</si>
  <si>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</si>
  <si>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</si>
  <si>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</si>
  <si>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</si>
  <si>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</si>
  <si>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</si>
  <si>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</si>
  <si>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</si>
  <si>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</si>
  <si>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</si>
  <si>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</si>
  <si>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</si>
  <si>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</si>
  <si>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</si>
  <si>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</si>
  <si>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</si>
  <si>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</si>
  <si>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</si>
  <si>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</si>
  <si>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</si>
  <si>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</si>
  <si>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</si>
  <si>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</si>
  <si>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</si>
  <si>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</si>
  <si>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</si>
  <si>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</si>
  <si>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</si>
  <si>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</si>
  <si>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</si>
  <si>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</si>
  <si>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</si>
  <si>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</si>
  <si>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</si>
  <si>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</si>
  <si>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</si>
  <si>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</si>
  <si>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</si>
  <si>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</si>
  <si>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</si>
  <si>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</si>
  <si>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</si>
  <si>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</si>
  <si>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</si>
  <si>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</si>
  <si>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</si>
  <si>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</si>
  <si>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</si>
  <si>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</si>
  <si>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</si>
  <si>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</si>
  <si>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</si>
  <si>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</si>
  <si>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</si>
  <si>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</si>
  <si>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</si>
  <si>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</si>
  <si>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</si>
  <si>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</si>
  <si>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</si>
  <si>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</si>
  <si>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</si>
  <si>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</si>
  <si>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</si>
  <si>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</si>
  <si>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</si>
  <si>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</si>
  <si>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</si>
  <si>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</si>
  <si>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</si>
  <si>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</si>
  <si>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</si>
  <si>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</si>
  <si>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</si>
  <si>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</si>
  <si>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</si>
  <si>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</si>
  <si>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</si>
  <si>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</si>
  <si>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</si>
  <si>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</si>
  <si>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</si>
  <si>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</si>
  <si>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</si>
  <si>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</si>
  <si>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</si>
  <si>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</si>
  <si>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</si>
  <si>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</si>
  <si>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</si>
  <si>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</si>
  <si>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</si>
  <si>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</si>
  <si>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</si>
  <si>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</si>
  <si>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</si>
  <si>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</si>
  <si>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</si>
  <si>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</si>
  <si>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</si>
  <si>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</si>
  <si>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</si>
  <si>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</si>
  <si>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</si>
  <si>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</si>
  <si>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</si>
  <si>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</si>
  <si>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</si>
  <si>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</si>
  <si>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</si>
  <si>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</si>
  <si>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</si>
  <si>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</si>
  <si>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</si>
  <si>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</si>
  <si>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</si>
  <si>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</si>
  <si>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</si>
  <si>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</si>
  <si>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</si>
  <si>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</si>
  <si>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</si>
  <si>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</si>
  <si>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</si>
  <si>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</si>
  <si>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</si>
  <si>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</si>
  <si>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</si>
  <si>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</si>
  <si>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</si>
  <si>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</si>
  <si>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</si>
  <si>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</si>
  <si>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</si>
  <si>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</si>
  <si>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</si>
  <si>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</si>
  <si>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</si>
  <si>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</si>
  <si>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</si>
  <si>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</si>
  <si>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</si>
  <si>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</si>
  <si>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</si>
  <si>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</si>
  <si>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</si>
  <si>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</si>
  <si>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</si>
  <si>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</si>
  <si>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</si>
  <si>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</si>
  <si>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</si>
  <si>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</si>
  <si>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</si>
  <si>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</si>
  <si>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</si>
  <si>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</si>
  <si>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</si>
  <si>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</si>
  <si>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</si>
  <si>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</si>
  <si>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</si>
  <si>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</si>
  <si>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</si>
  <si>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</si>
  <si>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</si>
  <si>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</si>
  <si>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</si>
  <si>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</si>
  <si>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</si>
  <si>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</si>
  <si>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</si>
  <si>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</si>
  <si>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</si>
  <si>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</si>
  <si>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</si>
  <si>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</si>
  <si>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</si>
  <si>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</si>
  <si>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</si>
  <si>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</si>
  <si>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</si>
  <si>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</si>
  <si>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</si>
  <si>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</si>
  <si>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</si>
  <si>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</si>
  <si>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</si>
  <si>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</si>
  <si>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</si>
  <si>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</si>
  <si>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</si>
  <si>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</si>
  <si>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</si>
  <si>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</si>
  <si>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</si>
  <si>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</si>
  <si>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</si>
  <si>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</si>
  <si>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</si>
  <si>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</si>
  <si>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</si>
  <si>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</si>
  <si>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</si>
  <si>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</si>
  <si>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</si>
  <si>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</si>
  <si>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</si>
  <si>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</si>
  <si>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</si>
  <si>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</si>
  <si>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</si>
  <si>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</si>
  <si>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</si>
  <si>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</si>
  <si>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</si>
  <si>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</si>
  <si>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</si>
  <si>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</si>
  <si>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</si>
  <si>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</si>
  <si>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</si>
  <si>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</si>
  <si>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</si>
  <si>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</si>
  <si>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</si>
  <si>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</si>
  <si>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</si>
  <si>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</si>
  <si>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</si>
  <si>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</si>
  <si>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</si>
  <si>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</si>
  <si>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</si>
  <si>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</si>
  <si>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</si>
  <si>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</si>
  <si>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</si>
  <si>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</si>
  <si>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</si>
  <si>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</si>
  <si>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</si>
  <si>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</si>
  <si>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</si>
  <si>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</si>
  <si>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</si>
  <si>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</si>
  <si>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</si>
  <si>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</si>
  <si>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</si>
  <si>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</si>
  <si>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</si>
  <si>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</si>
  <si>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</si>
  <si>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</si>
  <si>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</si>
  <si>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</si>
  <si>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</si>
  <si>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</si>
  <si>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</si>
  <si>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</si>
  <si>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</si>
  <si>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</si>
  <si>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</si>
  <si>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</si>
  <si>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</si>
  <si>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</si>
  <si>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</si>
  <si>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</si>
  <si>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</si>
  <si>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</si>
  <si>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</si>
  <si>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</si>
  <si>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</si>
  <si>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</si>
  <si>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</si>
  <si>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</si>
  <si>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</si>
  <si>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</si>
  <si>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</si>
  <si>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</si>
  <si>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</si>
  <si>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</si>
  <si>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</si>
  <si>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</si>
  <si>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</si>
  <si>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</si>
  <si>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</si>
  <si>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</si>
  <si>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</si>
  <si>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</si>
  <si>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</si>
  <si>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</si>
  <si>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</si>
  <si>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</si>
  <si>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</si>
  <si>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</si>
  <si>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</si>
  <si>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</si>
  <si>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</si>
  <si>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</si>
  <si>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</si>
  <si>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</si>
  <si>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</si>
  <si>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</si>
  <si>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</si>
  <si>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</si>
  <si>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</si>
  <si>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</si>
  <si>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</si>
  <si>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</si>
  <si>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</si>
  <si>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</si>
  <si>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</si>
  <si>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</si>
  <si>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</si>
  <si>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</si>
  <si>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</si>
  <si>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</si>
  <si>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</si>
  <si>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</si>
  <si>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</si>
  <si>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</si>
  <si>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</si>
  <si>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</si>
  <si>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</si>
  <si>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</si>
  <si>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</si>
  <si>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</si>
  <si>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</si>
  <si>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</si>
  <si>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</si>
  <si>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</si>
  <si>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</si>
  <si>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</si>
  <si>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</si>
  <si>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</si>
  <si>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</si>
  <si>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</si>
  <si>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</si>
  <si>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</si>
  <si>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</si>
  <si>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</si>
  <si>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</si>
  <si>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</si>
  <si>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</si>
  <si>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</si>
  <si>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</si>
  <si>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</si>
  <si>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</si>
  <si>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</si>
  <si>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</si>
  <si>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</si>
  <si>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</si>
  <si>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</si>
  <si>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</si>
  <si>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</si>
  <si>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</si>
  <si>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</si>
  <si>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</si>
  <si>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</si>
  <si>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</si>
  <si>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</si>
  <si>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</si>
  <si>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</si>
  <si>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</si>
  <si>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</si>
  <si>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</si>
  <si>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</si>
  <si>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</si>
  <si>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</si>
  <si>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</si>
  <si>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</si>
  <si>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</si>
  <si>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</si>
  <si>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</si>
  <si>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</si>
  <si>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</si>
  <si>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</si>
  <si>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</si>
  <si>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</si>
  <si>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</si>
  <si>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</si>
  <si>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</si>
  <si>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</si>
  <si>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</si>
  <si>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</si>
  <si>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</si>
  <si>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</si>
  <si>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</si>
  <si>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</si>
  <si>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</si>
  <si>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</si>
  <si>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</si>
  <si>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</si>
  <si>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</si>
  <si>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</si>
  <si>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</si>
  <si>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</si>
  <si>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</si>
  <si>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</si>
  <si>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</si>
  <si>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</si>
  <si>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</si>
  <si>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</si>
  <si>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</si>
  <si>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</si>
  <si>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</si>
  <si>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</si>
  <si>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</si>
  <si>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</si>
  <si>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</si>
  <si>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</si>
  <si>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</si>
  <si>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</si>
  <si>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</si>
  <si>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</si>
  <si>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</si>
  <si>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</si>
  <si>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</si>
  <si>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</si>
  <si>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</si>
  <si>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</si>
  <si>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</si>
  <si>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</si>
  <si>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</si>
  <si>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</si>
  <si>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</si>
  <si>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</si>
  <si>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</si>
  <si>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</si>
  <si>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</si>
  <si>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</si>
  <si>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</si>
  <si>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</si>
  <si>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</si>
  <si>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</si>
  <si>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</si>
  <si>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</si>
  <si>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</si>
  <si>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</si>
  <si>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</si>
  <si>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</si>
  <si>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</si>
  <si>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</si>
  <si>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</si>
  <si>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</si>
  <si>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</si>
  <si>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</si>
  <si>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</si>
  <si>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</si>
  <si>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</si>
  <si>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</si>
  <si>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</si>
  <si>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</si>
  <si>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</si>
  <si>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</si>
  <si>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</si>
  <si>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</si>
  <si>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</si>
  <si>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</si>
  <si>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</si>
  <si>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</si>
  <si>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</si>
  <si>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</si>
  <si>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</si>
  <si>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</si>
  <si>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</si>
  <si>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</si>
  <si>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</si>
  <si>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</si>
  <si>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</si>
  <si>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</si>
  <si>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</si>
  <si>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</si>
  <si>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</si>
  <si>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</si>
  <si>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</si>
  <si>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</si>
  <si>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</si>
  <si>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</si>
  <si>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</si>
  <si>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</si>
  <si>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</si>
  <si>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</si>
  <si>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</si>
  <si>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</si>
  <si>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</si>
  <si>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</si>
  <si>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</si>
  <si>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</si>
  <si>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</si>
  <si>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</si>
  <si>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</si>
  <si>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</si>
  <si>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</si>
  <si>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</si>
  <si>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</si>
  <si>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</si>
  <si>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</si>
  <si>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</si>
  <si>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</si>
  <si>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</si>
  <si>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</si>
  <si>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</si>
  <si>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</si>
  <si>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</si>
  <si>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</si>
  <si>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</si>
  <si>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</si>
  <si>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</si>
  <si>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</si>
  <si>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</si>
  <si>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</si>
  <si>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</si>
  <si>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</si>
  <si>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</si>
  <si>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</si>
  <si>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</si>
  <si>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</si>
  <si>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</si>
  <si>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</si>
  <si>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</si>
  <si>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</si>
  <si>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</si>
  <si>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</si>
  <si>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</si>
  <si>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</si>
  <si>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</si>
  <si>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</si>
  <si>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</si>
  <si>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</si>
  <si>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</si>
  <si>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</si>
  <si>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</si>
  <si>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</si>
  <si>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</si>
  <si>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</si>
  <si>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</si>
  <si>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</si>
  <si>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</si>
  <si>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</si>
  <si>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</si>
  <si>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</si>
  <si>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</si>
  <si>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</si>
  <si>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</si>
  <si>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</si>
  <si>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</si>
  <si>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</si>
  <si>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</si>
  <si>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</si>
  <si>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</si>
  <si>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</si>
  <si>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</si>
  <si>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</si>
  <si>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</si>
  <si>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</si>
  <si>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</si>
  <si>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</si>
  <si>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</si>
  <si>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</si>
  <si>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</si>
  <si>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</si>
  <si>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</si>
  <si>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</si>
  <si>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</si>
  <si>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</si>
  <si>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</si>
  <si>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</si>
  <si>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</si>
  <si>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</si>
  <si>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</si>
  <si>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</si>
  <si>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</si>
  <si>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</si>
  <si>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</si>
  <si>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</si>
  <si>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</si>
  <si>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</si>
  <si>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</si>
  <si>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</si>
  <si>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</si>
  <si>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</si>
  <si>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</si>
  <si>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</si>
  <si>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</si>
  <si>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</si>
  <si>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</si>
  <si>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</si>
  <si>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</si>
  <si>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</si>
  <si>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</si>
  <si>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</si>
  <si>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</si>
  <si>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</si>
  <si>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</si>
  <si>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</si>
  <si>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</si>
  <si>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</si>
  <si>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</si>
  <si>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</si>
  <si>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</si>
  <si>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</si>
  <si>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</si>
  <si>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</si>
  <si>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</si>
  <si>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</si>
  <si>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</si>
  <si>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</si>
  <si>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</si>
  <si>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</si>
  <si>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</si>
  <si>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</si>
  <si>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</si>
  <si>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</si>
  <si>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</si>
  <si>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</si>
  <si>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</si>
  <si>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</si>
  <si>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</si>
  <si>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</si>
  <si>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</si>
  <si>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</si>
  <si>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</si>
  <si>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</si>
  <si>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</si>
  <si>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</si>
  <si>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</si>
  <si>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</si>
  <si>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</si>
  <si>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</si>
  <si>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</si>
  <si>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</si>
  <si>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</si>
  <si>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</si>
  <si>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</si>
  <si>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</si>
  <si>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</si>
  <si>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</si>
  <si>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</si>
  <si>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</si>
  <si>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</si>
  <si>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</si>
  <si>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</si>
  <si>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</si>
  <si>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</si>
  <si>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</si>
  <si>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</si>
  <si>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</si>
  <si>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</si>
  <si>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</si>
  <si>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</si>
  <si>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</si>
  <si>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</si>
  <si>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</si>
  <si>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</si>
  <si>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</si>
  <si>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</si>
  <si>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</si>
  <si>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</si>
  <si>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</si>
  <si>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</si>
  <si>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</si>
  <si>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</si>
  <si>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</si>
  <si>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</si>
  <si>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</si>
  <si>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</si>
  <si>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</si>
  <si>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</si>
  <si>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</si>
  <si>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</si>
  <si>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</si>
  <si>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</si>
  <si>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</si>
  <si>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</si>
  <si>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</si>
  <si>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</si>
  <si>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</si>
  <si>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</si>
  <si>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</si>
  <si>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</si>
  <si>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</si>
  <si>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</si>
  <si>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</si>
  <si>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</si>
  <si>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</si>
  <si>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</si>
  <si>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</si>
  <si>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</si>
  <si>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</si>
  <si>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</si>
  <si>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</si>
  <si>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</si>
  <si>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</si>
  <si>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</si>
  <si>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</si>
  <si>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</si>
  <si>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</si>
  <si>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</si>
  <si>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</si>
  <si>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</si>
  <si>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</si>
  <si>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</si>
  <si>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</si>
  <si>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</si>
  <si>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</si>
  <si>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</si>
  <si>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</si>
  <si>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</si>
  <si>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</si>
  <si>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</si>
  <si>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</si>
  <si>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</si>
  <si>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</si>
  <si>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</si>
  <si>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</si>
  <si>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</si>
  <si>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</si>
  <si>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</si>
  <si>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</si>
  <si>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</si>
  <si>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</si>
  <si>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</si>
  <si>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</si>
  <si>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</si>
  <si>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</si>
  <si>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</si>
  <si>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</si>
  <si>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</si>
  <si>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</si>
  <si>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</si>
  <si>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</si>
  <si>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</si>
  <si>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</si>
  <si>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</si>
  <si>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</si>
  <si>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</si>
  <si>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</si>
  <si>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</si>
  <si>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</si>
  <si>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</si>
  <si>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</si>
  <si>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</si>
  <si>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</si>
  <si>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</si>
  <si>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</si>
  <si>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</si>
  <si>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</si>
  <si>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</si>
  <si>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</si>
  <si>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</si>
  <si>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</si>
  <si>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</si>
  <si>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</si>
  <si>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</si>
  <si>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</si>
  <si>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</si>
  <si>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</si>
  <si>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</si>
  <si>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</si>
  <si>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</si>
  <si>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</si>
  <si>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</si>
  <si>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</si>
  <si>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</si>
  <si>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</si>
  <si>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</si>
  <si>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</si>
  <si>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</si>
  <si>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</si>
  <si>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</si>
  <si>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</si>
  <si>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</si>
  <si>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</si>
  <si>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</si>
  <si>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</si>
  <si>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</si>
  <si>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</si>
  <si>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</si>
  <si>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</si>
  <si>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</si>
  <si>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</si>
  <si>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</si>
  <si>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</si>
  <si>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</si>
  <si>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</si>
  <si>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</si>
  <si>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</si>
  <si>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</si>
  <si>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</si>
  <si>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</si>
  <si>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</si>
  <si>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</si>
  <si>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</si>
  <si>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</si>
  <si>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</si>
  <si>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</si>
  <si>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</si>
  <si>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</si>
  <si>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</si>
  <si>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</si>
  <si>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</si>
  <si>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</si>
  <si>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</si>
  <si>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</si>
  <si>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</si>
  <si>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</si>
  <si>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</si>
  <si>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</si>
  <si>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</si>
  <si>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</si>
  <si>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</si>
  <si>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</si>
  <si>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</si>
  <si>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</si>
  <si>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</si>
  <si>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</si>
  <si>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</si>
  <si>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</si>
  <si>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</si>
  <si>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</si>
  <si>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</si>
  <si>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</si>
  <si>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</si>
  <si>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</si>
  <si>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</si>
  <si>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</si>
  <si>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</si>
  <si>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</si>
  <si>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</si>
  <si>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</si>
  <si>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</si>
  <si>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</si>
  <si>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</si>
  <si>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</si>
  <si>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</si>
  <si>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</si>
  <si>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</si>
  <si>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</si>
  <si>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</si>
  <si>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</si>
  <si>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</si>
  <si>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</si>
  <si>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</si>
  <si>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</si>
  <si>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</si>
  <si>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</si>
  <si>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</si>
  <si>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</si>
  <si>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</si>
  <si>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</si>
  <si>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</si>
  <si>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</si>
  <si>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</si>
  <si>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</si>
  <si>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</si>
  <si>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</si>
  <si>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</si>
  <si>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</si>
  <si>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</si>
  <si>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</si>
  <si>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</si>
  <si>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</si>
  <si>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</si>
  <si>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</si>
  <si>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</si>
  <si>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</si>
  <si>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</si>
  <si>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</si>
  <si>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</si>
  <si>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</si>
  <si>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</si>
  <si>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</si>
  <si>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</si>
  <si>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</si>
  <si>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</si>
  <si>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</si>
  <si>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</si>
  <si>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</si>
  <si>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</si>
  <si>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</si>
  <si>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</si>
  <si>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</si>
  <si>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</si>
  <si>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</si>
  <si>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</si>
  <si>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</si>
  <si>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</si>
  <si>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</si>
  <si>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</si>
  <si>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</si>
  <si>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</si>
  <si>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</si>
  <si>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</si>
  <si>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</si>
  <si>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</si>
  <si>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</si>
  <si>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</si>
  <si>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</si>
  <si>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</si>
  <si>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</si>
  <si>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</si>
  <si>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</si>
  <si>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</si>
  <si>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</si>
  <si>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</si>
  <si>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</si>
  <si>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</si>
  <si>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</si>
  <si>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</si>
  <si>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</si>
  <si>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</si>
  <si>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</si>
  <si>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</si>
  <si>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</si>
  <si>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</si>
  <si>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</si>
  <si>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</si>
  <si>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</si>
  <si>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</si>
  <si>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</si>
  <si>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</si>
  <si>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</si>
  <si>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</si>
  <si>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</si>
  <si>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</si>
  <si>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</si>
  <si>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</si>
  <si>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</si>
  <si>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</si>
  <si>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</si>
  <si>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</si>
  <si>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</si>
  <si>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</si>
  <si>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</si>
  <si>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</si>
  <si>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</si>
  <si>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</si>
  <si>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</si>
  <si>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</si>
  <si>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</si>
  <si>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</si>
  <si>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</si>
  <si>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</si>
  <si>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</si>
  <si>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</si>
  <si>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</si>
  <si>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</si>
  <si>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</si>
  <si>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</si>
  <si>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</si>
  <si>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</si>
  <si>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</si>
  <si>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</si>
  <si>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</si>
  <si>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</si>
  <si>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</si>
  <si>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</si>
  <si>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</si>
  <si>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</si>
  <si>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</si>
  <si>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</si>
  <si>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</si>
  <si>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</si>
  <si>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</si>
  <si>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</si>
  <si>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</si>
  <si>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</si>
  <si>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</si>
  <si>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</si>
  <si>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</si>
  <si>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</si>
  <si>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</si>
  <si>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</si>
  <si>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</si>
  <si>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</si>
  <si>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</si>
  <si>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</si>
  <si>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</si>
  <si>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</si>
  <si>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</si>
  <si>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</si>
  <si>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</si>
  <si>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</si>
  <si>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</si>
  <si>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</si>
  <si>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</si>
  <si>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</si>
  <si>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</si>
  <si>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</si>
  <si>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</si>
  <si>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</si>
  <si>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</si>
  <si>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</si>
  <si>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</si>
  <si>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</si>
  <si>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</si>
  <si>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</si>
  <si>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</si>
  <si>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</si>
  <si>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</si>
  <si>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</si>
  <si>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</si>
  <si>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</si>
  <si>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</si>
  <si>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</si>
  <si>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</si>
  <si>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</si>
  <si>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</si>
  <si>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</si>
  <si>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</si>
  <si>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</si>
  <si>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</si>
  <si>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</si>
  <si>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</si>
  <si>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</si>
  <si>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</si>
  <si>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</si>
  <si>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</si>
  <si>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</si>
  <si>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</si>
  <si>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</si>
  <si>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</si>
  <si>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</si>
  <si>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</si>
  <si>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</si>
  <si>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</si>
  <si>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</si>
  <si>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</si>
  <si>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</si>
  <si>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</si>
  <si>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</si>
  <si>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</si>
  <si>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</si>
  <si>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</si>
  <si>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</si>
  <si>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</si>
  <si>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</si>
  <si>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</si>
  <si>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</si>
  <si>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</si>
  <si>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</si>
  <si>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</si>
  <si>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</si>
  <si>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</si>
  <si>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</si>
  <si>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</si>
  <si>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</si>
  <si>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</si>
  <si>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</si>
  <si>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</si>
  <si>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</si>
  <si>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</si>
  <si>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</si>
  <si>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</si>
  <si>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</si>
  <si>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</si>
  <si>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</si>
  <si>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</si>
  <si>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</si>
  <si>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</si>
  <si>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</si>
  <si>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</si>
  <si>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</si>
  <si>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</si>
  <si>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</si>
  <si>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</si>
  <si>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</si>
  <si>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</si>
  <si>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</si>
  <si>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</si>
  <si>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</si>
  <si>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</si>
  <si>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</si>
  <si>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</si>
  <si>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</si>
  <si>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</si>
  <si>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</si>
  <si>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</si>
  <si>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</si>
  <si>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</si>
  <si>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</si>
  <si>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</si>
  <si>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</si>
  <si>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</si>
  <si>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</si>
  <si>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</si>
  <si>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</si>
  <si>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</si>
  <si>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</si>
  <si>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</si>
  <si>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</si>
  <si>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</si>
  <si>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</si>
  <si>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</si>
  <si>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</si>
  <si>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</si>
  <si>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</si>
  <si>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</si>
  <si>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</si>
  <si>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</si>
  <si>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</si>
  <si>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</si>
  <si>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</si>
  <si>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</si>
  <si>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</si>
  <si>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</si>
  <si>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</si>
  <si>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</si>
  <si>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</si>
  <si>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</si>
  <si>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</si>
  <si>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</si>
  <si>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</si>
  <si>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</si>
  <si>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</si>
  <si>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</si>
  <si>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</si>
  <si>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</si>
  <si>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</si>
  <si>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</si>
  <si>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</si>
  <si>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</si>
  <si>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</si>
  <si>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</si>
  <si>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</si>
  <si>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</si>
  <si>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</si>
  <si>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</si>
  <si>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</si>
  <si>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</si>
  <si>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</si>
  <si>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</si>
  <si>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</si>
  <si>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</si>
  <si>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</si>
  <si>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</si>
  <si>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</si>
  <si>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</si>
  <si>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</si>
  <si>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</si>
  <si>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</si>
  <si>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</si>
  <si>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</si>
  <si>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</si>
  <si>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</si>
  <si>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</si>
  <si>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</si>
  <si>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</si>
  <si>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</si>
  <si>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</si>
  <si>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</si>
  <si>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</si>
  <si>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</si>
  <si>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</si>
  <si>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</si>
  <si>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</si>
  <si>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</si>
  <si>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</si>
  <si>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</si>
  <si>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</si>
  <si>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</si>
  <si>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</si>
  <si>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</si>
  <si>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</si>
  <si>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</si>
  <si>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</si>
  <si>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</si>
  <si>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</si>
  <si>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</si>
  <si>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</si>
  <si>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</si>
  <si>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</si>
  <si>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</si>
  <si>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</si>
  <si>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</si>
  <si>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</si>
  <si>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</si>
  <si>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</si>
  <si>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</si>
  <si>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</si>
  <si>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</si>
  <si>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</si>
  <si>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</si>
  <si>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</si>
  <si>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</si>
  <si>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</si>
  <si>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</si>
  <si>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</si>
  <si>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</si>
  <si>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</si>
  <si>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</si>
  <si>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</si>
  <si>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</si>
  <si>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</si>
  <si>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</si>
  <si>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</si>
  <si>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</si>
  <si>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</si>
  <si>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</si>
  <si>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</si>
  <si>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</si>
  <si>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</si>
  <si>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</si>
  <si>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</si>
  <si>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</si>
  <si>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</si>
  <si>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</si>
  <si>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</si>
  <si>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</si>
  <si>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</si>
  <si>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</si>
  <si>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</si>
  <si>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</si>
  <si>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</si>
  <si>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</si>
  <si>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</si>
  <si>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</si>
  <si>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</si>
  <si>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</si>
  <si>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</si>
  <si>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</si>
  <si>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</si>
  <si>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</si>
  <si>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</si>
  <si>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</si>
  <si>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</si>
  <si>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</si>
  <si>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</si>
  <si>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</si>
  <si>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</si>
  <si>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</si>
  <si>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</si>
  <si>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</si>
  <si>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</si>
  <si>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</si>
  <si>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</si>
  <si>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</si>
  <si>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</si>
  <si>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</si>
  <si>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</si>
  <si>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</si>
  <si>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</si>
  <si>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</si>
  <si>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</si>
  <si>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</si>
  <si>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</si>
  <si>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</si>
  <si>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</si>
  <si>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</si>
  <si>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</si>
  <si>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</si>
  <si>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</si>
  <si>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</si>
  <si>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</si>
  <si>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</si>
  <si>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</si>
  <si>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</si>
  <si>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</si>
  <si>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</si>
  <si>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</si>
  <si>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</si>
  <si>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</si>
  <si>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</si>
  <si>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</si>
  <si>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</si>
  <si>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</si>
  <si>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</si>
  <si>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</si>
  <si>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</si>
  <si>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</si>
  <si>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</si>
  <si>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</si>
  <si>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</si>
  <si>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</si>
  <si>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</si>
  <si>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</si>
  <si>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</si>
  <si>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</si>
  <si>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</si>
  <si>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</si>
  <si>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</si>
  <si>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</si>
  <si>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</si>
  <si>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</si>
  <si>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</si>
  <si>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</si>
  <si>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</si>
  <si>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</si>
  <si>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</si>
  <si>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</si>
  <si>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</si>
  <si>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</si>
  <si>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</si>
  <si>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</si>
  <si>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</si>
  <si>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</si>
  <si>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</si>
  <si>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</si>
  <si>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</si>
  <si>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</si>
  <si>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</si>
  <si>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</si>
  <si>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</si>
  <si>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</si>
  <si>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</si>
  <si>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</si>
  <si>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</si>
  <si>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</si>
  <si>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</si>
  <si>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</si>
  <si>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</si>
  <si>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</si>
  <si>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</si>
  <si>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</si>
  <si>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</si>
  <si>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</si>
  <si>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</si>
  <si>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</si>
  <si>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</si>
  <si>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</si>
  <si>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</si>
  <si>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</si>
  <si>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</si>
  <si>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</si>
  <si>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</si>
  <si>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</si>
  <si>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</si>
  <si>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</si>
  <si>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</si>
  <si>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</si>
  <si>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</si>
  <si>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</si>
  <si>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</si>
  <si>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</si>
  <si>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</si>
  <si>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</si>
  <si>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</si>
  <si>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</si>
  <si>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</si>
  <si>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</si>
  <si>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</si>
  <si>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</si>
  <si>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</si>
  <si>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</si>
  <si>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</si>
  <si>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</si>
  <si>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</si>
  <si>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</si>
  <si>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</si>
  <si>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</si>
  <si>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</si>
  <si>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</si>
  <si>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</si>
  <si>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</si>
  <si>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</si>
  <si>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</si>
  <si>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</si>
  <si>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</si>
  <si>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</si>
  <si>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</si>
  <si>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</si>
  <si>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</si>
  <si>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</si>
  <si>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</si>
  <si>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</si>
  <si>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</si>
  <si>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</si>
  <si>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</si>
  <si>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</si>
  <si>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</si>
  <si>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</si>
  <si>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</si>
  <si>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</si>
  <si>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</si>
  <si>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</si>
  <si>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</si>
  <si>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</si>
  <si>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</si>
  <si>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</si>
  <si>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</si>
  <si>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</si>
  <si>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</si>
  <si>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</si>
  <si>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</si>
  <si>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</si>
  <si>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</si>
  <si>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</si>
  <si>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</si>
  <si>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</si>
  <si>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</si>
  <si>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</si>
  <si>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</si>
  <si>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</si>
  <si>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</si>
  <si>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</si>
  <si>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</si>
  <si>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</si>
  <si>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</si>
  <si>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</si>
  <si>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</si>
  <si>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</si>
  <si>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</si>
  <si>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</si>
  <si>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</si>
  <si>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</si>
  <si>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</si>
  <si>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</si>
  <si>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</si>
  <si>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</si>
  <si>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</si>
  <si>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</si>
  <si>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</si>
  <si>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</si>
  <si>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</si>
  <si>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</si>
  <si>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</si>
  <si>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</si>
  <si>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</si>
  <si>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</si>
  <si>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</si>
  <si>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</si>
  <si>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</si>
  <si>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</si>
  <si>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</si>
  <si>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</si>
  <si>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</si>
  <si>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</si>
  <si>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</si>
  <si>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</si>
  <si>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</si>
  <si>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</si>
  <si>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</si>
  <si>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</si>
  <si>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</si>
  <si>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</si>
  <si>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</si>
  <si>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</si>
  <si>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</si>
  <si>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</si>
  <si>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</si>
  <si>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</si>
  <si>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</si>
  <si>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</si>
  <si>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</si>
  <si>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</si>
  <si>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</si>
  <si>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</si>
  <si>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</si>
  <si>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</si>
  <si>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</si>
  <si>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</si>
  <si>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</si>
  <si>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</si>
  <si>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</si>
  <si>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</si>
  <si>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</si>
  <si>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</si>
  <si>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</si>
  <si>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</si>
  <si>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</si>
  <si>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</si>
  <si>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</si>
  <si>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</si>
  <si>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</si>
  <si>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</si>
  <si>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</si>
  <si>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</si>
  <si>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</si>
  <si>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</si>
  <si>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</si>
  <si>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</si>
  <si>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</si>
  <si>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</si>
  <si>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</si>
  <si>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</si>
  <si>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</si>
  <si>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</si>
  <si>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</si>
  <si>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</si>
  <si>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</si>
  <si>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</si>
  <si>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</si>
  <si>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</si>
  <si>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</si>
  <si>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</si>
  <si>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</si>
  <si>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</si>
  <si>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</si>
  <si>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</si>
  <si>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</si>
  <si>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</si>
  <si>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</si>
  <si>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</si>
  <si>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</si>
  <si>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</si>
  <si>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</si>
  <si>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</si>
  <si>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</si>
  <si>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</si>
  <si>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</si>
  <si>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</si>
  <si>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</si>
  <si>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</si>
  <si>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</si>
  <si>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</si>
  <si>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</si>
  <si>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</si>
  <si>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</si>
  <si>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</si>
  <si>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</si>
  <si>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</si>
  <si>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</si>
  <si>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</si>
  <si>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</si>
  <si>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</si>
  <si>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</si>
  <si>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</si>
  <si>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</si>
  <si>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</si>
  <si>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</si>
  <si>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</si>
  <si>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</si>
  <si>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</si>
  <si>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</si>
  <si>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</si>
  <si>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</si>
  <si>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</si>
  <si>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</si>
  <si>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</si>
  <si>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</si>
  <si>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</si>
  <si>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</si>
  <si>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</si>
  <si>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</si>
  <si>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</si>
  <si>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</si>
  <si>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</si>
  <si>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</si>
  <si>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</si>
  <si>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</si>
  <si>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</si>
  <si>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</si>
  <si>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</si>
  <si>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</si>
  <si>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</si>
  <si>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</si>
  <si>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</si>
  <si>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</si>
  <si>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</si>
  <si>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</si>
  <si>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</si>
  <si>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</si>
  <si>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</si>
  <si>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</si>
  <si>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</si>
  <si>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</si>
  <si>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</si>
  <si>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</si>
  <si>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</si>
  <si>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</si>
  <si>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</si>
  <si>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</si>
  <si>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</si>
  <si>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</si>
  <si>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</si>
  <si>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</si>
  <si>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</si>
  <si>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</si>
  <si>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</si>
  <si>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</si>
  <si>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</si>
  <si>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</si>
  <si>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</si>
  <si>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</si>
  <si>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</si>
  <si>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</si>
  <si>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</si>
  <si>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</si>
  <si>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</si>
  <si>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</si>
  <si>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</si>
  <si>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</si>
  <si>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</si>
  <si>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</si>
  <si>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</si>
  <si>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</si>
  <si>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</si>
  <si>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</si>
  <si>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</si>
  <si>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</si>
  <si>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</si>
  <si>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</si>
  <si>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</si>
  <si>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</si>
  <si>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</si>
  <si>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</si>
  <si>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</si>
  <si>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</si>
  <si>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</si>
  <si>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</si>
  <si>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</si>
  <si>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</si>
  <si>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</si>
  <si>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</si>
  <si>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</si>
  <si>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</si>
  <si>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</si>
  <si>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</si>
  <si>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</si>
  <si>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</si>
  <si>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</si>
  <si>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</si>
  <si>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</si>
  <si>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</si>
  <si>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</si>
  <si>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</si>
  <si>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</si>
  <si>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</si>
  <si>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</si>
  <si>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</si>
  <si>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</si>
  <si>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</si>
  <si>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</si>
  <si>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</si>
  <si>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</si>
  <si>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</si>
  <si>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</si>
  <si>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</si>
  <si>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</si>
  <si>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</si>
  <si>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</si>
  <si>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</si>
  <si>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</si>
  <si>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</si>
  <si>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</si>
  <si>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</si>
  <si>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</si>
  <si>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</si>
  <si>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</si>
  <si>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</si>
  <si>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</si>
  <si>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</si>
  <si>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</si>
  <si>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</si>
  <si>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</si>
  <si>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</si>
  <si>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</si>
  <si>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</si>
  <si>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</si>
  <si>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</si>
  <si>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</si>
  <si>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</si>
  <si>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</si>
  <si>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</si>
  <si>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</si>
  <si>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</si>
  <si>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</si>
  <si>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</si>
  <si>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</si>
  <si>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</si>
  <si>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</si>
  <si>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</si>
  <si>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</si>
  <si>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</si>
  <si>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</si>
  <si>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</si>
  <si>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</si>
  <si>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</si>
  <si>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</si>
  <si>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</si>
  <si>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</si>
  <si>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</si>
  <si>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</si>
  <si>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</si>
  <si>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</si>
  <si>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</si>
  <si>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</si>
  <si>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</si>
  <si>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</si>
  <si>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</si>
  <si>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</si>
  <si>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</si>
  <si>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</si>
  <si>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</si>
  <si>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</si>
  <si>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</si>
  <si>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</si>
  <si>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</si>
  <si>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</si>
  <si>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</si>
  <si>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</si>
  <si>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</si>
  <si>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</si>
  <si>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</si>
  <si>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</si>
  <si>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</si>
  <si>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</si>
  <si>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</si>
  <si>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</si>
  <si>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</si>
  <si>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</si>
  <si>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</si>
  <si>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</si>
  <si>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</si>
  <si>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</si>
  <si>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</si>
  <si>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</si>
  <si>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</si>
  <si>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</si>
  <si>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</si>
  <si>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</si>
  <si>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</si>
  <si>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</si>
  <si>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</si>
  <si>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</si>
  <si>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</si>
  <si>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</si>
  <si>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</si>
  <si>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</si>
  <si>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</si>
  <si>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</si>
  <si>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</si>
  <si>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</si>
  <si>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</si>
  <si>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</si>
  <si>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</si>
  <si>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</si>
  <si>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</si>
  <si>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</si>
  <si>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</si>
  <si>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</si>
  <si>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</si>
  <si>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</si>
  <si>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</si>
  <si>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</si>
  <si>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</si>
  <si>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</si>
  <si>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</si>
  <si>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</si>
  <si>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</si>
  <si>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</si>
  <si>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</si>
  <si>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</si>
  <si>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</si>
  <si>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</si>
  <si>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</si>
  <si>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</si>
  <si>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</si>
  <si>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</si>
  <si>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</si>
  <si>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</si>
  <si>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</si>
  <si>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</si>
  <si>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</si>
  <si>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</si>
  <si>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</si>
  <si>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</si>
  <si>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</si>
  <si>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</si>
  <si>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</si>
  <si>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</si>
  <si>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</si>
  <si>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</si>
  <si>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</si>
  <si>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</si>
  <si>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</si>
  <si>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</si>
  <si>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</si>
  <si>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</si>
  <si>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</si>
  <si>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</si>
  <si>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</si>
  <si>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</si>
  <si>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</si>
  <si>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</si>
  <si>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</si>
  <si>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</si>
  <si>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</si>
  <si>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</si>
  <si>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</si>
  <si>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</si>
  <si>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</si>
  <si>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</si>
  <si>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</si>
  <si>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</si>
  <si>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</si>
  <si>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</si>
  <si>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</si>
  <si>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</si>
  <si>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</si>
  <si>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</si>
  <si>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</si>
  <si>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</si>
  <si>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</si>
  <si>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</si>
  <si>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</si>
  <si>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</si>
  <si>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</si>
  <si>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</si>
  <si>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</si>
  <si>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</si>
  <si>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</si>
  <si>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</si>
  <si>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</si>
  <si>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</si>
  <si>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</si>
  <si>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</si>
  <si>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</si>
  <si>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</si>
  <si>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</si>
  <si>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</si>
  <si>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</si>
  <si>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</si>
  <si>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</si>
  <si>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</si>
  <si>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</si>
  <si>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</si>
  <si>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</si>
  <si>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</si>
  <si>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</si>
  <si>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</si>
  <si>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</si>
  <si>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</si>
  <si>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</si>
  <si>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</si>
  <si>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</si>
  <si>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</si>
  <si>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</si>
  <si>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</si>
  <si>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</si>
  <si>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</si>
  <si>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</si>
  <si>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</si>
  <si>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</si>
  <si>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</si>
  <si>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</si>
  <si>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</si>
  <si>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</si>
  <si>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</si>
  <si>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</si>
  <si>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</si>
  <si>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</si>
  <si>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</si>
  <si>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</si>
  <si>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</si>
  <si>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</si>
  <si>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</si>
  <si>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</si>
  <si>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</si>
  <si>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</si>
  <si>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</si>
  <si>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</si>
  <si>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</si>
  <si>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</si>
  <si>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</si>
  <si>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</si>
  <si>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</si>
  <si>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</si>
  <si>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</si>
  <si>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</si>
  <si>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</si>
  <si>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</si>
  <si>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</si>
  <si>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</si>
  <si>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</si>
  <si>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</si>
  <si>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</si>
  <si>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</si>
  <si>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</si>
  <si>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</si>
  <si>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</si>
  <si>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</si>
  <si>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</si>
  <si>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</si>
  <si>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</si>
  <si>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</si>
  <si>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</si>
  <si>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</si>
  <si>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</si>
  <si>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</si>
  <si>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</si>
  <si>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</si>
  <si>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</si>
  <si>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</si>
  <si>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</si>
  <si>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</si>
  <si>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</si>
  <si>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</si>
  <si>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</si>
  <si>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</si>
  <si>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</si>
  <si>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</si>
  <si>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</si>
  <si>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</si>
  <si>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</si>
  <si>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</si>
  <si>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</si>
  <si>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</si>
  <si>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</si>
  <si>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</si>
  <si>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</si>
  <si>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</si>
  <si>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</si>
  <si>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</si>
  <si>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</si>
  <si>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</si>
  <si>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</si>
  <si>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</si>
  <si>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</si>
  <si>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</si>
  <si>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</si>
  <si>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</si>
  <si>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</si>
  <si>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</si>
  <si>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</si>
  <si>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</si>
  <si>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</si>
  <si>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</si>
  <si>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</si>
  <si>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</si>
  <si>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</si>
  <si>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</si>
  <si>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</si>
  <si>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</si>
  <si>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</si>
  <si>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</si>
  <si>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</si>
  <si>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</si>
  <si>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</si>
  <si>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</si>
  <si>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</si>
  <si>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</si>
  <si>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</si>
  <si>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</si>
  <si>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</si>
  <si>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</si>
  <si>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</si>
  <si>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</si>
  <si>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</si>
  <si>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</si>
  <si>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</si>
  <si>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</si>
  <si>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</si>
  <si>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</si>
  <si>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</si>
  <si>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</si>
  <si>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</si>
  <si>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</si>
  <si>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</si>
  <si>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</si>
  <si>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</si>
  <si>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</si>
  <si>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</si>
  <si>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</si>
  <si>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</si>
  <si>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</si>
  <si>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</si>
  <si>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</si>
  <si>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</si>
  <si>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</si>
  <si>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</si>
  <si>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</si>
  <si>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</si>
  <si>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</si>
  <si>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</si>
  <si>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</si>
  <si>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</si>
  <si>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</si>
  <si>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</si>
  <si>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</si>
  <si>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</si>
  <si>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</si>
  <si>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</si>
  <si>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</si>
  <si>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</si>
  <si>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</si>
  <si>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</si>
  <si>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</si>
  <si>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</si>
  <si>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</si>
  <si>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</si>
  <si>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</si>
  <si>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</si>
  <si>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</si>
  <si>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</si>
  <si>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</si>
  <si>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</si>
  <si>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</si>
  <si>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</si>
  <si>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</si>
  <si>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</si>
  <si>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</si>
  <si>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</si>
  <si>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</si>
  <si>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</si>
  <si>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</si>
  <si>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</si>
  <si>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</si>
  <si>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</si>
  <si>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</si>
  <si>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</si>
  <si>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</si>
  <si>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</si>
  <si>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</si>
  <si>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</si>
  <si>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</si>
  <si>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</si>
  <si>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</si>
  <si>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</si>
  <si>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</si>
  <si>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</si>
  <si>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</si>
  <si>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</si>
  <si>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</si>
  <si>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</si>
  <si>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</si>
  <si>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</si>
  <si>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</si>
  <si>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</si>
  <si>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</si>
  <si>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</si>
  <si>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</si>
  <si>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</si>
  <si>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</si>
  <si>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</si>
  <si>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</si>
  <si>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</si>
  <si>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</si>
  <si>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</si>
  <si>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</si>
  <si>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</si>
  <si>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</si>
  <si>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</si>
  <si>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</si>
  <si>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</si>
  <si>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</si>
  <si>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</si>
  <si>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</si>
  <si>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</si>
  <si>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</si>
  <si>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</si>
  <si>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</si>
  <si>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</si>
  <si>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</si>
  <si>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</si>
  <si>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</si>
  <si>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</si>
  <si>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</si>
  <si>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</si>
  <si>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</si>
  <si>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</si>
  <si>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</si>
  <si>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</si>
  <si>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</si>
  <si>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</si>
  <si>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</si>
  <si>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</si>
  <si>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</si>
  <si>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</si>
  <si>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</si>
  <si>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</si>
  <si>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</si>
  <si>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</si>
  <si>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</si>
  <si>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</si>
  <si>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</si>
  <si>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</si>
  <si>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</si>
  <si>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</si>
  <si>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</si>
  <si>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</si>
  <si>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</si>
  <si>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</si>
  <si>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</si>
  <si>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</si>
  <si>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</si>
  <si>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</si>
  <si>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</si>
  <si>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</si>
  <si>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</si>
  <si>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</si>
  <si>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</si>
  <si>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</si>
  <si>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</si>
  <si>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</si>
  <si>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</si>
  <si>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</si>
  <si>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</si>
  <si>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</si>
  <si>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</si>
  <si>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</si>
  <si>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</si>
  <si>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</si>
  <si>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</si>
  <si>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</si>
  <si>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</si>
  <si>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</si>
  <si>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</si>
  <si>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</si>
  <si>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</si>
  <si>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</si>
  <si>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</si>
  <si>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</si>
  <si>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</si>
  <si>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</si>
  <si>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</si>
  <si>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</si>
  <si>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</si>
  <si>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</si>
  <si>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</si>
  <si>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</si>
  <si>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</si>
  <si>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</si>
  <si>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</si>
  <si>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</si>
  <si>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</si>
  <si>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</si>
  <si>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</si>
  <si>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</si>
  <si>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</si>
  <si>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</si>
  <si>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</si>
  <si>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</si>
  <si>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</si>
  <si>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</si>
  <si>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</si>
  <si>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</si>
  <si>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</si>
  <si>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</si>
  <si>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</si>
  <si>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</si>
  <si>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</si>
  <si>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</si>
  <si>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</si>
  <si>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</si>
  <si>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</si>
  <si>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</si>
  <si>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</si>
  <si>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</si>
  <si>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</si>
  <si>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</si>
  <si>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</si>
  <si>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</si>
  <si>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</si>
  <si>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</si>
  <si>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</si>
  <si>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</si>
  <si>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</si>
  <si>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</si>
  <si>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</si>
  <si>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</si>
  <si>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</si>
  <si>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</si>
  <si>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</si>
  <si>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</si>
  <si>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</si>
  <si>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</si>
  <si>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</si>
  <si>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</si>
  <si>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</si>
  <si>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</si>
  <si>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</si>
  <si>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</si>
  <si>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</si>
  <si>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</si>
  <si>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</si>
  <si>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</si>
  <si>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</si>
  <si>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</si>
  <si>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</si>
  <si>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</si>
  <si>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</si>
  <si>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</si>
  <si>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</si>
  <si>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</si>
  <si>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</si>
  <si>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</si>
  <si>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</si>
  <si>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</si>
  <si>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</si>
  <si>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</si>
  <si>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</si>
  <si>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</si>
  <si>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</si>
  <si>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</si>
  <si>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</si>
  <si>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</si>
  <si>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</si>
  <si>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</si>
  <si>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</si>
  <si>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</si>
  <si>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</si>
  <si>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</si>
  <si>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</si>
  <si>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</si>
  <si>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</si>
  <si>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</si>
  <si>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</si>
  <si>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</si>
  <si>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</si>
  <si>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</si>
  <si>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</si>
  <si>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</si>
  <si>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</si>
  <si>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</si>
  <si>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</si>
  <si>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</si>
  <si>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</si>
  <si>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</si>
  <si>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</si>
  <si>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</si>
  <si>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</si>
  <si>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</si>
  <si>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</si>
  <si>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</si>
  <si>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</si>
  <si>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</si>
  <si>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</si>
  <si>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</si>
  <si>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</si>
  <si>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</si>
  <si>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</si>
  <si>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</si>
  <si>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</si>
  <si>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</si>
  <si>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</si>
  <si>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</si>
  <si>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</si>
  <si>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</si>
  <si>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</si>
  <si>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</si>
  <si>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</si>
  <si>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</si>
  <si>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</si>
  <si>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</si>
  <si>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</si>
  <si>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</si>
  <si>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</si>
  <si>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</si>
  <si>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</si>
  <si>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</si>
  <si>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</si>
  <si>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</si>
  <si>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</si>
  <si>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</si>
  <si>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</si>
  <si>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</si>
  <si>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</si>
  <si>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</si>
  <si>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</si>
  <si>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</si>
  <si>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</si>
  <si>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</si>
  <si>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</si>
  <si>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</si>
  <si>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</si>
  <si>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</si>
  <si>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</si>
  <si>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</si>
  <si>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</si>
  <si>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</si>
  <si>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</si>
  <si>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</si>
  <si>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</si>
  <si>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</si>
  <si>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</si>
  <si>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</si>
  <si>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</si>
  <si>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</si>
  <si>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</si>
  <si>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</si>
  <si>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</si>
  <si>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</si>
  <si>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</si>
  <si>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</si>
  <si>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</si>
  <si>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</si>
  <si>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</si>
  <si>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</si>
  <si>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</si>
  <si>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</si>
  <si>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</si>
  <si>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</si>
  <si>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</si>
  <si>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</si>
  <si>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</si>
  <si>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</si>
  <si>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</si>
  <si>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</si>
  <si>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</si>
  <si>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</si>
  <si>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</si>
  <si>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</si>
  <si>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</si>
  <si>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</si>
  <si>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</si>
  <si>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</si>
  <si>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</si>
  <si>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</si>
  <si>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</si>
  <si>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</si>
  <si>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</si>
  <si>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</si>
  <si>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</si>
  <si>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</si>
  <si>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</si>
  <si>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</si>
  <si>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</si>
  <si>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</si>
  <si>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</si>
  <si>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</si>
  <si>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</si>
  <si>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</si>
  <si>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</si>
  <si>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</si>
  <si>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</si>
  <si>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</si>
  <si>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</si>
  <si>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</si>
  <si>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</si>
  <si>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</si>
  <si>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</si>
  <si>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</si>
  <si>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</si>
  <si>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</si>
  <si>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</si>
  <si>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</si>
  <si>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</si>
  <si>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</si>
  <si>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</si>
  <si>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</si>
  <si>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</si>
  <si>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</si>
  <si>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</si>
  <si>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</si>
  <si>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</si>
  <si>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</si>
  <si>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</si>
  <si>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</si>
  <si>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</si>
  <si>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</si>
  <si>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</si>
  <si>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</si>
  <si>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</si>
  <si>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</si>
  <si>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</si>
  <si>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</si>
  <si>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</si>
  <si>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</si>
  <si>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</si>
  <si>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</si>
  <si>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</si>
  <si>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</si>
  <si>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</si>
  <si>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</si>
  <si>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</si>
  <si>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</si>
  <si>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</si>
  <si>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</si>
  <si>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</si>
  <si>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</si>
  <si>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</si>
  <si>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</si>
  <si>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</si>
  <si>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</si>
  <si>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</si>
  <si>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</si>
  <si>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</si>
  <si>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</si>
  <si>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</si>
  <si>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</si>
  <si>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</si>
  <si>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</si>
  <si>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</si>
  <si>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</si>
  <si>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</si>
  <si>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</si>
  <si>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</si>
  <si>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</si>
  <si>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</si>
  <si>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</si>
  <si>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</si>
  <si>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</si>
  <si>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</si>
  <si>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</si>
  <si>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</si>
  <si>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</si>
  <si>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</si>
  <si>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</si>
  <si>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</si>
  <si>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</si>
  <si>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</si>
  <si>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</si>
  <si>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</si>
  <si>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</si>
  <si>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</si>
  <si>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</si>
  <si>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</si>
  <si>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</si>
  <si>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</si>
  <si>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</si>
  <si>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</si>
  <si>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</si>
  <si>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</si>
  <si>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</si>
  <si>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</si>
  <si>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</si>
  <si>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</si>
  <si>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</si>
  <si>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</si>
  <si>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</si>
  <si>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</si>
  <si>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</si>
  <si>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</si>
  <si>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</si>
  <si>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</si>
  <si>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</si>
  <si>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</si>
  <si>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</si>
  <si>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</si>
  <si>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</si>
  <si>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</si>
  <si>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</si>
  <si>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</si>
  <si>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</si>
  <si>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</si>
  <si>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</si>
  <si>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</si>
  <si>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</si>
  <si>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</si>
  <si>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</si>
  <si>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</si>
  <si>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</si>
  <si>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</si>
  <si>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</si>
  <si>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</si>
  <si>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</si>
  <si>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</si>
  <si>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</si>
  <si>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</si>
  <si>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</si>
  <si>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</si>
  <si>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</si>
  <si>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</si>
  <si>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</si>
  <si>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</si>
  <si>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</si>
  <si>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</si>
  <si>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</si>
  <si>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</si>
  <si>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</si>
  <si>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</si>
  <si>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</si>
  <si>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</si>
  <si>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</si>
  <si>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</si>
  <si>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</si>
  <si>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</si>
  <si>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</si>
  <si>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</si>
  <si>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</si>
  <si>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</si>
  <si>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</si>
  <si>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</si>
  <si>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</si>
  <si>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</si>
  <si>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</si>
  <si>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</si>
  <si>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</si>
  <si>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</si>
  <si>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</si>
  <si>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</si>
  <si>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</si>
  <si>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</si>
  <si>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</si>
  <si>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</si>
  <si>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</si>
  <si>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</si>
  <si>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</si>
  <si>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</si>
  <si>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</si>
  <si>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</si>
  <si>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</si>
  <si>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</si>
  <si>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</si>
  <si>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</si>
  <si>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</si>
  <si>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</si>
  <si>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</si>
  <si>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</si>
  <si>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</si>
  <si>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</si>
  <si>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</si>
  <si>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</si>
  <si>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</si>
  <si>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</si>
  <si>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</si>
  <si>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</si>
  <si>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</si>
  <si>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</si>
  <si>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</si>
  <si>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</si>
  <si>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</si>
  <si>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</si>
  <si>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</si>
  <si>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</si>
  <si>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</si>
  <si>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</si>
  <si>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</si>
  <si>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</si>
  <si>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</si>
  <si>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</si>
  <si>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</si>
  <si>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</si>
  <si>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</si>
  <si>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</si>
  <si>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</si>
  <si>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</si>
  <si>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</si>
  <si>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</si>
  <si>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</si>
  <si>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</si>
  <si>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</si>
  <si>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</si>
  <si>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</si>
  <si>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</si>
  <si>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</si>
  <si>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</si>
  <si>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</si>
  <si>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</si>
  <si>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</si>
  <si>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</si>
  <si>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</si>
  <si>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</si>
  <si>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</si>
  <si>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</si>
  <si>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</si>
  <si>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</si>
  <si>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</si>
  <si>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</si>
  <si>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</si>
  <si>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</si>
  <si>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</si>
  <si>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</si>
  <si>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</si>
  <si>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</si>
  <si>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</si>
  <si>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</si>
  <si>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</si>
  <si>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</si>
  <si>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</si>
  <si>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</si>
  <si>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</si>
  <si>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</si>
  <si>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</si>
  <si>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</si>
  <si>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</si>
  <si>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</si>
  <si>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</si>
  <si>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</si>
  <si>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</si>
  <si>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</si>
  <si>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</si>
  <si>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</si>
  <si>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</si>
  <si>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</si>
  <si>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</si>
  <si>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</si>
  <si>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</si>
  <si>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</si>
  <si>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</si>
  <si>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</si>
  <si>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</si>
  <si>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</si>
  <si>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</si>
  <si>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</si>
  <si>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</si>
  <si>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</si>
  <si>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</si>
  <si>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</si>
  <si>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</si>
  <si>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</si>
  <si>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</si>
  <si>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</si>
  <si>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</si>
  <si>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</si>
  <si>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</si>
  <si>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</si>
  <si>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</si>
  <si>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</si>
  <si>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</si>
  <si>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</si>
  <si>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</si>
  <si>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</si>
  <si>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</si>
  <si>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</si>
  <si>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</si>
  <si>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</si>
  <si>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</si>
  <si>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</si>
  <si>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</si>
  <si>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</si>
  <si>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</si>
  <si>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</si>
  <si>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</si>
  <si>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</si>
  <si>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</si>
  <si>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</si>
  <si>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</si>
  <si>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</si>
  <si>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</si>
  <si>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</si>
  <si>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</si>
  <si>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</si>
  <si>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</si>
  <si>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</si>
  <si>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</si>
  <si>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</si>
  <si>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</si>
  <si>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</si>
  <si>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</si>
  <si>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</si>
  <si>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</si>
  <si>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</si>
  <si>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</si>
  <si>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</si>
  <si>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</si>
  <si>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</si>
  <si>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</si>
  <si>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</si>
  <si>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</si>
  <si>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</si>
  <si>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</si>
  <si>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</si>
  <si>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</si>
  <si>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</si>
  <si>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</si>
  <si>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</si>
  <si>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</si>
  <si>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</si>
  <si>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</si>
  <si>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</si>
  <si>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</si>
  <si>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</si>
  <si>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</si>
  <si>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</si>
  <si>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</si>
  <si>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</si>
  <si>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</si>
  <si>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</si>
  <si>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</si>
  <si>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</si>
  <si>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</si>
  <si>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</si>
  <si>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</si>
  <si>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</si>
  <si>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</si>
  <si>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</si>
  <si>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</si>
  <si>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</si>
  <si>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</si>
  <si>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</si>
  <si>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</si>
  <si>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</si>
  <si>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</si>
  <si>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</si>
  <si>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</si>
  <si>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</si>
  <si>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</si>
  <si>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</si>
  <si>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</si>
  <si>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</si>
  <si>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</si>
  <si>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</si>
  <si>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</si>
  <si>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</si>
  <si>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</si>
  <si>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</si>
  <si>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</si>
  <si>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</si>
  <si>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</si>
  <si>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</si>
  <si>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</si>
  <si>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</si>
  <si>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</si>
  <si>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</si>
  <si>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</si>
  <si>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</si>
  <si>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</si>
  <si>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</si>
  <si>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</si>
  <si>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</si>
  <si>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</si>
  <si>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</si>
  <si>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</si>
  <si>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</si>
  <si>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</si>
  <si>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</si>
  <si>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</si>
  <si>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</si>
  <si>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</si>
  <si>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</si>
  <si>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</si>
  <si>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</si>
  <si>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</si>
  <si>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</si>
  <si>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</si>
  <si>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</si>
  <si>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</si>
  <si>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</si>
  <si>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</si>
  <si>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</si>
  <si>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</si>
  <si>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</si>
  <si>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</si>
  <si>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</si>
  <si>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</si>
  <si>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</si>
  <si>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</si>
  <si>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</si>
  <si>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</si>
  <si>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</si>
  <si>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</si>
  <si>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</si>
  <si>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</si>
  <si>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</si>
  <si>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</si>
  <si>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</si>
  <si>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</si>
  <si>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</si>
  <si>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</si>
  <si>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</si>
  <si>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</si>
  <si>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</si>
  <si>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</si>
  <si>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</si>
  <si>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</si>
  <si>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</si>
  <si>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</si>
  <si>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</si>
  <si>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</si>
  <si>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</si>
  <si>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</si>
  <si>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</si>
  <si>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</si>
  <si>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</si>
  <si>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</si>
  <si>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</si>
  <si>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</si>
  <si>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</si>
  <si>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</si>
  <si>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</si>
  <si>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</si>
  <si>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</si>
  <si>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</si>
  <si>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</si>
  <si>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</si>
  <si>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</si>
  <si>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</si>
  <si>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</si>
  <si>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</si>
  <si>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</si>
  <si>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</si>
  <si>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</si>
  <si>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</si>
  <si>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</si>
  <si>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</si>
  <si>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</si>
  <si>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</si>
  <si>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</si>
  <si>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</si>
  <si>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</si>
  <si>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</si>
  <si>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</si>
  <si>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</si>
  <si>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</si>
  <si>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</si>
  <si>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</si>
  <si>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</si>
  <si>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</si>
  <si>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</si>
  <si>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</si>
  <si>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</si>
  <si>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</si>
  <si>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</si>
  <si>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</si>
  <si>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</si>
  <si>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</si>
  <si>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</si>
  <si>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</si>
  <si>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</si>
  <si>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</si>
  <si>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</si>
  <si>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</si>
  <si>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</si>
  <si>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</si>
  <si>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</si>
  <si>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</si>
  <si>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</si>
  <si>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</si>
  <si>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</si>
  <si>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</si>
  <si>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</si>
  <si>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</si>
  <si>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</si>
  <si>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</si>
  <si>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</si>
  <si>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</si>
  <si>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</si>
  <si>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</si>
  <si>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</si>
  <si>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</si>
  <si>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</si>
  <si>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</si>
  <si>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</si>
  <si>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</si>
  <si>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</si>
  <si>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</si>
  <si>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</si>
  <si>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</si>
  <si>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</si>
  <si>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</si>
  <si>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</si>
  <si>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</si>
  <si>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</si>
  <si>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</si>
  <si>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</si>
  <si>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</si>
  <si>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</si>
  <si>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</si>
  <si>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</si>
  <si>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</si>
  <si>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</si>
  <si>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</si>
  <si>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</si>
  <si>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</si>
  <si>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</si>
  <si>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</si>
  <si>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</si>
  <si>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</si>
  <si>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</si>
  <si>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</si>
  <si>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</si>
  <si>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</si>
  <si>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</si>
  <si>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</si>
  <si>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</si>
  <si>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</si>
  <si>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</si>
  <si>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</si>
  <si>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</si>
  <si>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</si>
  <si>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</si>
  <si>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</si>
  <si>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</si>
  <si>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</si>
  <si>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</si>
  <si>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</si>
  <si>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</si>
  <si>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</si>
  <si>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</si>
  <si>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</si>
  <si>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</si>
  <si>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</si>
  <si>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</si>
  <si>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</si>
  <si>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</si>
  <si>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</si>
  <si>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</si>
  <si>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</si>
  <si>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</si>
  <si>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</si>
  <si>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</si>
  <si>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</si>
  <si>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</si>
  <si>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</si>
  <si>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</si>
  <si>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</si>
  <si>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</si>
  <si>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</si>
  <si>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</si>
  <si>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</si>
  <si>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</si>
  <si>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</si>
  <si>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</si>
  <si>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</si>
  <si>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</si>
  <si>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</si>
  <si>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</si>
  <si>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</si>
  <si>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</si>
  <si>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</si>
  <si>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</si>
  <si>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</si>
  <si>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</si>
  <si>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</si>
  <si>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</si>
  <si>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</si>
  <si>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</si>
  <si>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</si>
  <si>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</si>
  <si>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</si>
  <si>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</si>
  <si>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</si>
  <si>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</si>
  <si>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</si>
  <si>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</si>
  <si>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</si>
  <si>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</si>
  <si>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</si>
  <si>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</si>
  <si>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</si>
  <si>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</si>
  <si>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</si>
  <si>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</si>
  <si>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</si>
  <si>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</si>
  <si>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</si>
  <si>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</si>
  <si>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</si>
  <si>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</si>
  <si>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</si>
  <si>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</si>
  <si>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</si>
  <si>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</si>
  <si>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</si>
  <si>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</si>
  <si>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</si>
  <si>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</si>
  <si>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</si>
  <si>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</si>
  <si>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</si>
  <si>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</si>
  <si>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</si>
  <si>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</si>
  <si>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</si>
  <si>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</si>
  <si>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</si>
  <si>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</si>
  <si>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</si>
  <si>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</si>
  <si>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</si>
  <si>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</si>
  <si>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</si>
  <si>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</si>
  <si>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</si>
  <si>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</si>
  <si>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</si>
  <si>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</si>
  <si>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</si>
  <si>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</si>
  <si>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</si>
  <si>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</si>
  <si>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</si>
  <si>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</si>
  <si>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</si>
  <si>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</si>
  <si>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</si>
  <si>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</si>
  <si>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</si>
  <si>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</si>
  <si>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</si>
  <si>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</si>
  <si>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</si>
  <si>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</si>
  <si>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</si>
  <si>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</si>
  <si>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</si>
  <si>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</si>
  <si>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</si>
  <si>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</si>
  <si>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</si>
  <si>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</si>
  <si>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</si>
  <si>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</si>
  <si>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</si>
  <si>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</si>
  <si>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</si>
  <si>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</si>
  <si>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</si>
  <si>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</si>
  <si>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</si>
  <si>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</si>
  <si>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</si>
  <si>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</si>
  <si>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</si>
  <si>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</si>
  <si>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</si>
  <si>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</si>
  <si>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</si>
  <si>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</si>
  <si>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</si>
  <si>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</si>
  <si>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</si>
  <si>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</si>
  <si>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</si>
  <si>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</si>
  <si>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</si>
  <si>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</si>
  <si>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</si>
  <si>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</si>
  <si>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</si>
  <si>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</si>
  <si>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</si>
  <si>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</si>
  <si>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</si>
  <si>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</si>
  <si>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</si>
  <si>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</si>
  <si>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</si>
  <si>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</si>
  <si>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</si>
  <si>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</si>
  <si>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</si>
  <si>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</si>
  <si>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</si>
  <si>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</si>
  <si>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</si>
  <si>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</si>
  <si>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</si>
  <si>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</si>
  <si>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</si>
  <si>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</si>
  <si>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</si>
  <si>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</si>
  <si>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</si>
  <si>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</si>
  <si>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</si>
  <si>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</si>
  <si>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</si>
  <si>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</si>
  <si>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</si>
  <si>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</si>
  <si>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</si>
  <si>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</si>
  <si>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</si>
  <si>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</si>
  <si>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</si>
  <si>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</si>
  <si>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</si>
  <si>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</si>
  <si>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</si>
  <si>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</si>
  <si>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</si>
  <si>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</si>
  <si>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</si>
  <si>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</si>
  <si>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</si>
  <si>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</si>
  <si>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</si>
  <si>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</si>
  <si>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</si>
  <si>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</si>
  <si>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</si>
  <si>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</si>
  <si>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</si>
  <si>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</si>
  <si>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</si>
  <si>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</si>
  <si>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</si>
  <si>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</si>
  <si>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</si>
  <si>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</si>
  <si>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</si>
  <si>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</si>
  <si>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</si>
  <si>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</si>
  <si>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</si>
  <si>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</si>
  <si>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</si>
  <si>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</si>
  <si>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</si>
  <si>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</si>
  <si>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</si>
  <si>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</si>
  <si>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</si>
  <si>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</si>
  <si>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</si>
  <si>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</si>
  <si>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</si>
  <si>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</si>
  <si>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</si>
  <si>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</si>
  <si>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</si>
  <si>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</si>
  <si>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</si>
  <si>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</si>
  <si>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</si>
  <si>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</si>
  <si>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</si>
  <si>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</si>
  <si>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</si>
  <si>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</si>
  <si>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</si>
  <si>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</si>
  <si>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</si>
  <si>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</si>
  <si>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</si>
  <si>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</si>
  <si>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</si>
  <si>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</si>
  <si>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</si>
  <si>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</si>
  <si>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</si>
  <si>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</si>
  <si>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</si>
  <si>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</si>
  <si>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</si>
  <si>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</si>
  <si>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</si>
  <si>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</si>
  <si>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</si>
  <si>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</si>
  <si>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</si>
  <si>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</si>
  <si>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</si>
  <si>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</si>
  <si>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</si>
  <si>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</si>
  <si>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</si>
  <si>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</si>
  <si>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</si>
  <si>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</si>
  <si>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</si>
  <si>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</si>
  <si>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</si>
  <si>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</si>
  <si>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</si>
  <si>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</si>
  <si>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</si>
  <si>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</si>
  <si>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</si>
  <si>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</si>
  <si>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</si>
  <si>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</si>
  <si>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</si>
  <si>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</si>
  <si>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</si>
  <si>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</si>
  <si>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</si>
  <si>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</si>
  <si>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</si>
  <si>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</si>
  <si>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</si>
  <si>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</si>
  <si>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</si>
  <si>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</si>
  <si>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</si>
  <si>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</si>
  <si>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</si>
  <si>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</si>
  <si>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</si>
  <si>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</si>
  <si>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</si>
  <si>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</si>
  <si>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</si>
  <si>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</si>
  <si>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</si>
  <si>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</si>
  <si>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</si>
  <si>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</si>
  <si>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</si>
  <si>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</si>
  <si>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</si>
  <si>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</si>
  <si>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</si>
  <si>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</si>
  <si>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</si>
  <si>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</si>
  <si>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</si>
  <si>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</si>
  <si>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</si>
  <si>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</si>
  <si>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</si>
  <si>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</si>
  <si>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</si>
  <si>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</si>
  <si>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</si>
  <si>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</si>
  <si>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</si>
  <si>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</si>
  <si>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</si>
  <si>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</si>
  <si>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</si>
  <si>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</si>
  <si>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</si>
  <si>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</si>
  <si>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</si>
  <si>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</si>
  <si>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</si>
  <si>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</si>
  <si>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</si>
  <si>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</si>
  <si>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</si>
  <si>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</si>
  <si>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</si>
  <si>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</si>
  <si>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</si>
  <si>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</si>
  <si>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</si>
  <si>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</si>
  <si>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</si>
  <si>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</si>
  <si>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</si>
  <si>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</si>
  <si>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</si>
  <si>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</si>
  <si>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</si>
  <si>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</si>
  <si>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</si>
  <si>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</si>
  <si>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</si>
  <si>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</si>
  <si>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</si>
  <si>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</si>
  <si>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</si>
  <si>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</si>
  <si>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</si>
  <si>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</si>
  <si>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</si>
  <si>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</si>
  <si>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</si>
  <si>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</si>
  <si>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</si>
  <si>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</si>
  <si>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</si>
  <si>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</si>
  <si>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</si>
  <si>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</si>
  <si>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</si>
  <si>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</si>
  <si>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</si>
  <si>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</si>
  <si>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</si>
  <si>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</si>
  <si>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</si>
  <si>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</si>
  <si>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</si>
  <si>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</si>
  <si>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</si>
  <si>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</si>
  <si>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</si>
  <si>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</si>
  <si>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</si>
  <si>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</si>
  <si>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</si>
  <si>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</si>
  <si>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</si>
  <si>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</si>
  <si>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</si>
  <si>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</si>
  <si>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</si>
  <si>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</si>
  <si>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</si>
  <si>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</si>
  <si>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</si>
  <si>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</si>
  <si>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</si>
  <si>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</si>
  <si>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</si>
  <si>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</si>
  <si>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</si>
  <si>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</si>
  <si>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</si>
  <si>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</si>
  <si>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</si>
  <si>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</si>
  <si>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</si>
  <si>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</si>
  <si>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</si>
  <si>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</si>
  <si>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</si>
  <si>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</si>
  <si>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</si>
  <si>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</si>
  <si>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</si>
  <si>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</si>
  <si>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</si>
  <si>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</si>
  <si>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</si>
  <si>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</si>
  <si>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</si>
  <si>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</si>
  <si>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</si>
  <si>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</si>
  <si>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</si>
  <si>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</si>
  <si>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</si>
  <si>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</si>
  <si>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</si>
  <si>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</si>
  <si>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</si>
  <si>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</si>
  <si>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</si>
  <si>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</si>
  <si>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</si>
  <si>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</si>
  <si>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</si>
  <si>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</si>
  <si>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</si>
  <si>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</si>
  <si>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</si>
  <si>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</si>
  <si>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</si>
  <si>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</si>
  <si>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</si>
  <si>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</si>
  <si>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</si>
  <si>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</si>
  <si>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</si>
  <si>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</si>
  <si>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</si>
  <si>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</si>
  <si>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</si>
  <si>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</si>
  <si>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</si>
  <si>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</si>
  <si>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</si>
  <si>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</si>
  <si>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</si>
  <si>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</si>
  <si>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</si>
  <si>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</si>
  <si>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</si>
  <si>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</si>
  <si>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</si>
  <si>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</si>
  <si>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</si>
  <si>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</si>
  <si>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</si>
  <si>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</si>
  <si>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</si>
  <si>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</si>
  <si>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</si>
  <si>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</si>
  <si>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</si>
  <si>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</si>
  <si>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</si>
  <si>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</si>
  <si>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</si>
  <si>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</si>
  <si>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</si>
  <si>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</si>
  <si>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</si>
  <si>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</si>
  <si>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</si>
  <si>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</si>
  <si>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</si>
  <si>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</si>
  <si>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</si>
  <si>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</si>
  <si>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</si>
  <si>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</si>
  <si>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</si>
  <si>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</si>
  <si>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</si>
  <si>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</si>
  <si>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</si>
  <si>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</si>
  <si>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</si>
  <si>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</si>
  <si>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</si>
  <si>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</si>
  <si>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</si>
  <si>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</si>
  <si>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</si>
  <si>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</si>
  <si>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</si>
  <si>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</si>
  <si>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</si>
  <si>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</si>
  <si>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</si>
  <si>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</si>
  <si>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</si>
  <si>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</si>
  <si>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</si>
  <si>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</si>
  <si>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</si>
  <si>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</si>
  <si>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</si>
  <si>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</si>
  <si>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</si>
  <si>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</si>
  <si>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</si>
  <si>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</si>
  <si>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</si>
  <si>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</si>
  <si>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</si>
  <si>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</si>
  <si>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</si>
  <si>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</si>
  <si>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</si>
  <si>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</si>
  <si>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</si>
  <si>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</si>
  <si>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</si>
  <si>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</si>
  <si>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</si>
  <si>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</si>
  <si>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</si>
  <si>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</si>
  <si>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</si>
  <si>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</si>
  <si>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</si>
  <si>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</si>
  <si>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</si>
  <si>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</si>
  <si>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</si>
  <si>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</si>
  <si>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</si>
  <si>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</si>
  <si>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</si>
  <si>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</si>
  <si>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</si>
  <si>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</si>
  <si>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</si>
  <si>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</si>
  <si>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</si>
  <si>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</si>
  <si>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</si>
  <si>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</si>
  <si>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</si>
  <si>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</si>
  <si>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</si>
  <si>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</si>
  <si>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</si>
  <si>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</si>
  <si>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</si>
  <si>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</si>
  <si>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</si>
  <si>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</si>
  <si>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</si>
  <si>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</si>
  <si>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</si>
  <si>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</si>
  <si>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</si>
  <si>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</si>
  <si>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</si>
  <si>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</si>
  <si>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</si>
  <si>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</si>
  <si>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</si>
  <si>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</si>
  <si>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</si>
  <si>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</si>
  <si>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</si>
  <si>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</si>
  <si>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</si>
  <si>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</si>
  <si>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</si>
  <si>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</si>
  <si>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</si>
  <si>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</si>
  <si>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</si>
  <si>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</si>
  <si>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</si>
  <si>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</si>
  <si>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</si>
  <si>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</si>
  <si>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</si>
  <si>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</si>
  <si>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</si>
  <si>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</si>
  <si>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</si>
  <si>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</si>
  <si>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</si>
  <si>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</si>
  <si>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</si>
  <si>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</si>
  <si>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</si>
  <si>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</si>
  <si>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</si>
  <si>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</si>
  <si>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</si>
  <si>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</si>
  <si>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</si>
  <si>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</si>
  <si>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</si>
  <si>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</si>
  <si>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</si>
  <si>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</si>
  <si>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</si>
  <si>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</si>
  <si>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</si>
  <si>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</si>
  <si>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</si>
  <si>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</si>
  <si>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</si>
  <si>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</si>
  <si>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</si>
  <si>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</si>
  <si>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</si>
  <si>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</si>
  <si>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</si>
  <si>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</si>
  <si>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</si>
  <si>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</si>
  <si>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</si>
  <si>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</si>
  <si>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</si>
  <si>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</si>
  <si>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</si>
  <si>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</si>
  <si>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</si>
  <si>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</si>
  <si>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</si>
  <si>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</si>
  <si>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</si>
  <si>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</si>
  <si>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</si>
  <si>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</si>
  <si>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</si>
  <si>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</si>
  <si>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</si>
  <si>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</si>
  <si>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</si>
  <si>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</si>
  <si>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</si>
  <si>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</si>
  <si>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</si>
  <si>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</si>
  <si>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</si>
  <si>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</si>
  <si>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</si>
  <si>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</si>
  <si>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</si>
  <si>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</si>
  <si>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</si>
  <si>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</si>
  <si>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</si>
  <si>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</si>
  <si>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</si>
  <si>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</si>
  <si>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</si>
  <si>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</si>
  <si>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</si>
  <si>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</si>
  <si>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</si>
  <si>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</si>
  <si>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</si>
  <si>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</si>
  <si>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</si>
  <si>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</si>
  <si>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</si>
  <si>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</si>
  <si>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</si>
  <si>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</si>
  <si>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</si>
  <si>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</si>
  <si>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</si>
  <si>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</si>
  <si>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</si>
  <si>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</si>
  <si>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</si>
  <si>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</si>
  <si>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</si>
  <si>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</si>
  <si>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</si>
  <si>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</si>
  <si>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</si>
  <si>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</si>
  <si>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</si>
  <si>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</si>
  <si>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</si>
  <si>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</si>
  <si>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</si>
  <si>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</si>
  <si>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</si>
  <si>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</si>
  <si>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</si>
  <si>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</si>
  <si>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</si>
  <si>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</si>
  <si>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</si>
  <si>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</si>
  <si>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</si>
  <si>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</si>
  <si>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</si>
  <si>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</si>
  <si>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</si>
  <si>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</si>
  <si>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</si>
  <si>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</si>
  <si>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</si>
  <si>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</si>
  <si>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</si>
  <si>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</si>
  <si>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</si>
  <si>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</si>
  <si>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</si>
  <si>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</si>
  <si>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</si>
  <si>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</si>
  <si>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</si>
  <si>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</si>
  <si>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</si>
  <si>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</si>
  <si>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</si>
  <si>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</si>
  <si>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</si>
  <si>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</si>
  <si>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</si>
  <si>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</si>
  <si>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</si>
  <si>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</si>
  <si>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</si>
  <si>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</si>
  <si>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</si>
  <si>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</si>
  <si>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</si>
  <si>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</si>
  <si>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</si>
  <si>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</si>
  <si>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</si>
  <si>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</si>
  <si>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</si>
  <si>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</si>
  <si>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</si>
  <si>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</si>
  <si>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</si>
  <si>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</si>
  <si>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</si>
  <si>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</si>
  <si>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</si>
  <si>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</si>
  <si>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</si>
  <si>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</si>
  <si>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</si>
  <si>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</si>
  <si>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</si>
  <si>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</si>
  <si>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</si>
  <si>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</si>
  <si>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</si>
  <si>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</si>
  <si>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</si>
  <si>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</si>
  <si>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</si>
  <si>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</si>
  <si>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</si>
  <si>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</si>
  <si>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</si>
  <si>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</si>
  <si>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</si>
  <si>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</si>
  <si>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</si>
  <si>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</si>
  <si>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</si>
  <si>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</si>
  <si>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</si>
  <si>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</si>
  <si>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</si>
  <si>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</si>
  <si>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</si>
  <si>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</si>
  <si>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</si>
  <si>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</si>
  <si>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</si>
  <si>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</si>
  <si>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</si>
  <si>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</si>
  <si>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</si>
  <si>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</si>
  <si>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</si>
  <si>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</si>
  <si>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</si>
  <si>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</si>
  <si>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</si>
  <si>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</si>
  <si>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</si>
  <si>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</si>
  <si>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</si>
  <si>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</si>
  <si>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</si>
  <si>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</si>
  <si>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</si>
  <si>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</si>
  <si>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</si>
  <si>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</si>
  <si>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</si>
  <si>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</si>
  <si>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</si>
  <si>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</si>
  <si>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</si>
  <si>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</si>
  <si>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</si>
  <si>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</si>
  <si>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</si>
  <si>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</si>
  <si>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</si>
  <si>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</si>
  <si>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</si>
  <si>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</si>
  <si>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</si>
  <si>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</si>
  <si>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</si>
  <si>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</si>
  <si>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</si>
  <si>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</si>
  <si>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</si>
  <si>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</si>
  <si>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</si>
  <si>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</si>
  <si>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</si>
  <si>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</si>
  <si>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</si>
  <si>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</si>
  <si>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</si>
  <si>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</si>
  <si>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</si>
  <si>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</si>
  <si>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</si>
  <si>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</si>
  <si>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</si>
  <si>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</si>
  <si>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</si>
  <si>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</si>
  <si>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</si>
  <si>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</si>
  <si>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</si>
  <si>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</si>
  <si>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</si>
  <si>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</si>
  <si>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</si>
  <si>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</si>
  <si>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</si>
  <si>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</si>
  <si>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</si>
  <si>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</si>
  <si>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</si>
  <si>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</si>
  <si>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</si>
  <si>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</si>
  <si>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</si>
  <si>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</si>
  <si>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</si>
  <si>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</si>
  <si>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</si>
  <si>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</si>
  <si>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</si>
  <si>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</si>
  <si>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</si>
  <si>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</si>
  <si>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</si>
  <si>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</si>
  <si>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</si>
  <si>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</si>
  <si>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</si>
  <si>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</si>
  <si>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</si>
  <si>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</si>
  <si>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</si>
  <si>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</si>
  <si>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</si>
  <si>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</si>
  <si>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</si>
  <si>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</si>
  <si>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</si>
  <si>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</si>
  <si>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</si>
  <si>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</si>
  <si>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</si>
  <si>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</si>
  <si>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</si>
  <si>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</si>
  <si>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</si>
  <si>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</si>
  <si>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</si>
  <si>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</si>
  <si>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</si>
  <si>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</si>
  <si>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</si>
  <si>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</si>
  <si>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</si>
  <si>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</si>
  <si>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</si>
  <si>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</si>
  <si>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</si>
  <si>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</si>
  <si>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</si>
  <si>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</si>
  <si>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</si>
  <si>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</si>
  <si>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</si>
  <si>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</si>
  <si>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</si>
  <si>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</si>
  <si>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</si>
  <si>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</si>
  <si>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</si>
  <si>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</si>
  <si>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</si>
  <si>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</si>
  <si>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</si>
  <si>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</si>
  <si>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</si>
  <si>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</si>
  <si>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</si>
  <si>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</si>
  <si>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</si>
  <si>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</si>
  <si>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</si>
  <si>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</si>
  <si>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</si>
  <si>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</si>
  <si>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</si>
  <si>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</si>
  <si>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</si>
  <si>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</si>
  <si>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</si>
  <si>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</si>
  <si>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</si>
  <si>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</si>
  <si>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</si>
  <si>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</si>
  <si>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</si>
  <si>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</si>
  <si>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</si>
  <si>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</si>
  <si>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</si>
  <si>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</si>
  <si>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</si>
  <si>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</si>
  <si>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</si>
  <si>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</si>
  <si>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</si>
  <si>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</si>
  <si>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</si>
  <si>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</si>
  <si>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</si>
  <si>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</si>
  <si>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</si>
  <si>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</si>
  <si>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</si>
  <si>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</si>
  <si>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</si>
  <si>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</si>
  <si>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</si>
  <si>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</si>
  <si>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</si>
  <si>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</si>
  <si>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</si>
  <si>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</si>
  <si>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</si>
  <si>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</si>
  <si>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</si>
  <si>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</si>
  <si>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</si>
  <si>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</si>
  <si>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</si>
  <si>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</si>
  <si>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</si>
  <si>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</si>
  <si>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</si>
  <si>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</si>
  <si>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</si>
  <si>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</si>
  <si>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</si>
  <si>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</si>
  <si>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</si>
  <si>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</si>
  <si>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</si>
  <si>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</si>
  <si>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</si>
  <si>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</si>
  <si>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</si>
  <si>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</si>
  <si>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</si>
  <si>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</si>
  <si>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</si>
  <si>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</si>
  <si>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</si>
  <si>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</si>
  <si>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</si>
  <si>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</si>
  <si>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</si>
  <si>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</si>
  <si>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</si>
  <si>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</si>
  <si>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</si>
  <si>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</si>
  <si>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</si>
  <si>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</si>
  <si>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</si>
  <si>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</si>
  <si>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</si>
  <si>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</si>
  <si>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</si>
  <si>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</si>
  <si>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</si>
  <si>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</si>
  <si>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</si>
  <si>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</si>
  <si>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</si>
  <si>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</si>
  <si>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</si>
  <si>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</si>
  <si>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</si>
  <si>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</si>
  <si>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</si>
  <si>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</si>
  <si>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</si>
  <si>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</si>
  <si>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</si>
  <si>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</si>
  <si>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</si>
  <si>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</si>
  <si>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</si>
  <si>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</si>
  <si>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</si>
  <si>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</si>
  <si>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</si>
  <si>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</si>
  <si>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</si>
  <si>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</si>
  <si>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</si>
  <si>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</si>
  <si>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</si>
  <si>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</si>
  <si>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</si>
  <si>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</si>
  <si>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</si>
  <si>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</si>
  <si>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</si>
  <si>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</si>
  <si>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</si>
  <si>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</si>
  <si>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</si>
  <si>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</si>
  <si>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</si>
  <si>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</si>
  <si>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</si>
  <si>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</si>
  <si>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</si>
  <si>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</si>
  <si>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</si>
  <si>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</si>
  <si>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</si>
  <si>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</si>
  <si>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</si>
  <si>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</si>
  <si>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</si>
  <si>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</si>
  <si>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</si>
  <si>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</si>
  <si>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</si>
  <si>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</si>
  <si>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</si>
  <si>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</si>
  <si>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</si>
  <si>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</si>
  <si>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</si>
  <si>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</si>
  <si>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</si>
  <si>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</si>
  <si>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</si>
  <si>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</si>
  <si>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</si>
  <si>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</si>
  <si>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</si>
  <si>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</si>
  <si>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</si>
  <si>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</si>
  <si>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</si>
  <si>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</si>
  <si>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</si>
  <si>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</si>
  <si>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</si>
  <si>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</si>
  <si>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</si>
  <si>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</si>
  <si>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</si>
  <si>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</si>
  <si>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</si>
  <si>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</si>
  <si>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</si>
  <si>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</si>
  <si>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</si>
  <si>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</si>
  <si>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</si>
  <si>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</si>
  <si>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</si>
  <si>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</si>
  <si>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</si>
  <si>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</si>
  <si>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</si>
  <si>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</si>
  <si>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</si>
  <si>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</si>
  <si>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</si>
  <si>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</si>
  <si>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</si>
  <si>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</si>
  <si>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</si>
  <si>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</si>
  <si>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</si>
  <si>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</si>
  <si>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</si>
  <si>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</si>
  <si>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</si>
  <si>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</si>
  <si>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</si>
  <si>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</si>
  <si>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</si>
  <si>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</si>
  <si>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</si>
  <si>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</si>
  <si>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</si>
  <si>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</si>
  <si>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</si>
  <si>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</si>
  <si>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</si>
  <si>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</si>
  <si>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</si>
  <si>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</si>
  <si>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</si>
  <si>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</si>
  <si>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</si>
  <si>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</si>
  <si>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</si>
  <si>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</si>
  <si>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</si>
  <si>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</si>
  <si>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</si>
  <si>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</si>
  <si>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</si>
  <si>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</si>
  <si>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</si>
  <si>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</si>
  <si>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</si>
  <si>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</si>
  <si>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</si>
  <si>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</si>
  <si>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</si>
  <si>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</si>
  <si>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</si>
  <si>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</si>
  <si>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</si>
  <si>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</si>
  <si>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</si>
  <si>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</si>
  <si>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</si>
  <si>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</si>
  <si>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</si>
  <si>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</si>
  <si>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</si>
  <si>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</si>
  <si>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</si>
  <si>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</si>
  <si>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</si>
  <si>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</si>
  <si>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</si>
  <si>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</si>
  <si>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</si>
  <si>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</si>
  <si>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</si>
  <si>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</si>
  <si>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</si>
  <si>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</si>
  <si>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</si>
  <si>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</si>
  <si>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</si>
  <si>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</si>
  <si>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</si>
  <si>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</si>
  <si>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</si>
  <si>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</si>
  <si>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</si>
  <si>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</si>
  <si>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</si>
  <si>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</si>
  <si>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</si>
  <si>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</si>
  <si>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</si>
  <si>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</si>
  <si>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</si>
  <si>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</si>
  <si>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</si>
  <si>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</si>
  <si>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</si>
  <si>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</si>
  <si>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</si>
  <si>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</si>
  <si>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</si>
  <si>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</si>
  <si>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</si>
  <si>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</si>
  <si>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</si>
  <si>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</si>
  <si>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</si>
  <si>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</si>
  <si>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</si>
  <si>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</si>
  <si>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</si>
  <si>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</si>
  <si>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</si>
  <si>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</si>
  <si>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</si>
  <si>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</si>
  <si>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</si>
  <si>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</si>
  <si>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</si>
  <si>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</si>
  <si>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</si>
  <si>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</si>
  <si>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</si>
  <si>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</si>
  <si>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</si>
  <si>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</si>
  <si>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</si>
  <si>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</si>
  <si>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</si>
  <si>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</si>
  <si>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</si>
  <si>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</si>
  <si>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</si>
  <si>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</si>
  <si>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</si>
  <si>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</si>
  <si>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</si>
  <si>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</si>
  <si>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</si>
  <si>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</si>
  <si>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</si>
  <si>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</si>
  <si>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</si>
  <si>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</si>
  <si>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</si>
  <si>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</si>
  <si>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</si>
  <si>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</si>
  <si>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</si>
  <si>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</si>
  <si>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</si>
  <si>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</si>
  <si>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</si>
  <si>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</si>
  <si>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</si>
  <si>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</si>
  <si>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</si>
  <si>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</si>
  <si>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</si>
  <si>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</si>
  <si>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</si>
  <si>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</si>
  <si>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</si>
  <si>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</si>
  <si>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</si>
  <si>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</si>
  <si>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</si>
  <si>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</si>
  <si>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</si>
  <si>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</si>
  <si>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</si>
  <si>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</si>
  <si>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</si>
  <si>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</si>
  <si>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</si>
  <si>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</si>
  <si>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</si>
  <si>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</si>
  <si>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</si>
  <si>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</si>
  <si>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</si>
  <si>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</si>
  <si>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</si>
  <si>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</si>
  <si>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</si>
  <si>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</si>
  <si>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</si>
  <si>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</si>
  <si>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</si>
  <si>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</si>
  <si>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</si>
  <si>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</si>
  <si>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</si>
  <si>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</si>
  <si>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</si>
  <si>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</si>
  <si>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</si>
  <si>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</si>
  <si>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</si>
  <si>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</si>
  <si>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</si>
  <si>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</si>
  <si>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</si>
  <si>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</si>
  <si>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</si>
  <si>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</si>
  <si>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</si>
  <si>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</si>
  <si>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</si>
  <si>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</si>
  <si>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</si>
  <si>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</si>
  <si>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</si>
  <si>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</si>
  <si>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</si>
  <si>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</si>
  <si>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</si>
  <si>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</si>
  <si>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</si>
  <si>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</si>
  <si>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</si>
  <si>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</si>
  <si>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</si>
  <si>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</si>
  <si>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</si>
  <si>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</si>
  <si>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</si>
  <si>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</si>
  <si>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</si>
  <si>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</si>
  <si>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</si>
  <si>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</si>
  <si>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</si>
  <si>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</si>
  <si>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</si>
  <si>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</si>
  <si>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</si>
  <si>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</si>
  <si>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</si>
  <si>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</si>
  <si>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</si>
  <si>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</si>
  <si>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</si>
  <si>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</si>
  <si>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</si>
  <si>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</si>
  <si>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</si>
  <si>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</si>
  <si>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</si>
  <si>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</si>
  <si>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</si>
  <si>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</si>
  <si>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</si>
  <si>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</si>
  <si>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</si>
  <si>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</si>
  <si>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</si>
  <si>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</si>
  <si>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</si>
  <si>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</si>
  <si>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</si>
  <si>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</si>
  <si>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</si>
  <si>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</si>
  <si>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</si>
  <si>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</si>
  <si>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</si>
  <si>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</si>
  <si>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</si>
  <si>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</si>
  <si>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</si>
  <si>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</si>
  <si>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</si>
  <si>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</si>
  <si>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</si>
  <si>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</si>
  <si>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</si>
  <si>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</si>
  <si>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</si>
  <si>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</si>
  <si>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</si>
  <si>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</si>
  <si>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</si>
  <si>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</si>
  <si>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</si>
  <si>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</si>
  <si>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</si>
  <si>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</si>
  <si>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</si>
  <si>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</si>
  <si>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</si>
  <si>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</si>
  <si>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</si>
  <si>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</si>
  <si>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</si>
  <si>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</si>
  <si>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</si>
  <si>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</si>
  <si>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</si>
  <si>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</si>
  <si>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</si>
  <si>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</si>
  <si>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</si>
  <si>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</si>
  <si>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</si>
  <si>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</si>
  <si>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</si>
  <si>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</si>
  <si>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</si>
  <si>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</si>
  <si>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</si>
  <si>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</si>
  <si>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</si>
  <si>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</si>
  <si>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</si>
  <si>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</si>
  <si>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</si>
  <si>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</si>
  <si>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</si>
  <si>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</si>
  <si>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</si>
  <si>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</si>
  <si>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</si>
  <si>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</si>
  <si>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</si>
  <si>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</si>
  <si>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</si>
  <si>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</si>
  <si>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</si>
  <si>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</si>
  <si>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</si>
  <si>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</si>
  <si>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</si>
  <si>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</si>
  <si>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</si>
  <si>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</si>
  <si>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</si>
  <si>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</si>
  <si>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</si>
  <si>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</si>
  <si>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</si>
  <si>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</si>
  <si>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</si>
  <si>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</si>
  <si>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</si>
  <si>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</si>
  <si>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</si>
  <si>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</si>
  <si>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</si>
  <si>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</si>
  <si>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</si>
  <si>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</si>
  <si>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</si>
  <si>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</si>
  <si>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</si>
  <si>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</si>
  <si>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</si>
  <si>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</si>
  <si>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</si>
  <si>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</si>
  <si>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</si>
  <si>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</si>
  <si>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</si>
  <si>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</si>
  <si>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</si>
  <si>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</si>
  <si>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</si>
  <si>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</si>
  <si>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</si>
  <si>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</si>
  <si>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</si>
  <si>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</si>
  <si>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</si>
  <si>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</si>
  <si>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</si>
  <si>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</si>
  <si>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</si>
  <si>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</si>
  <si>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</si>
  <si>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</si>
  <si>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</si>
  <si>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</si>
  <si>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</si>
  <si>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</si>
  <si>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</si>
  <si>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</si>
  <si>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</si>
  <si>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</si>
  <si>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</si>
  <si>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</si>
  <si>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</si>
  <si>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</si>
  <si>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</si>
  <si>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</si>
  <si>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</si>
  <si>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</si>
  <si>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</si>
  <si>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</si>
  <si>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</si>
  <si>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</si>
  <si>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</si>
  <si>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</si>
  <si>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</si>
  <si>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</si>
  <si>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</si>
  <si>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</si>
  <si>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</si>
  <si>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</si>
  <si>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</si>
  <si>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</si>
  <si>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</si>
  <si>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</si>
  <si>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</si>
  <si>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</si>
  <si>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</si>
  <si>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</si>
  <si>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</si>
  <si>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</si>
  <si>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</si>
  <si>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</si>
  <si>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</si>
  <si>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</si>
  <si>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</si>
  <si>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</si>
  <si>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</si>
  <si>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</si>
  <si>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</si>
  <si>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</si>
  <si>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</si>
  <si>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</si>
  <si>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</si>
  <si>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</si>
  <si>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</si>
  <si>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</si>
  <si>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</si>
  <si>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</si>
  <si>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</si>
  <si>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</si>
  <si>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</si>
  <si>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</si>
  <si>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</si>
  <si>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</si>
  <si>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</si>
  <si>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</si>
  <si>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</si>
  <si>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</si>
  <si>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</si>
  <si>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</si>
  <si>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</si>
  <si>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</si>
  <si>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</si>
  <si>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</si>
  <si>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</si>
  <si>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</si>
  <si>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</si>
  <si>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</si>
  <si>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</si>
  <si>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</si>
  <si>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</si>
  <si>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</si>
  <si>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</si>
  <si>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</si>
  <si>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</si>
  <si>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</si>
  <si>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</si>
  <si>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</si>
  <si>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</si>
  <si>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</si>
  <si>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</si>
  <si>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</si>
  <si>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</si>
  <si>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</si>
  <si>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</si>
  <si>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</si>
  <si>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</si>
  <si>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</si>
  <si>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</si>
  <si>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</si>
  <si>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</si>
  <si>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</si>
  <si>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</si>
  <si>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</si>
  <si>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</si>
  <si>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</si>
  <si>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</si>
  <si>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</si>
  <si>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</si>
  <si>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</si>
  <si>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</si>
  <si>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</si>
  <si>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</si>
  <si>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</si>
  <si>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</si>
  <si>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</si>
  <si>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</si>
  <si>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</si>
  <si>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</si>
  <si>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</si>
  <si>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</si>
  <si>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</si>
  <si>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</si>
  <si>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</si>
  <si>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</si>
  <si>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</si>
  <si>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</si>
  <si>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</si>
  <si>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</si>
  <si>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</si>
  <si>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</si>
  <si>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</si>
  <si>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</si>
  <si>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</si>
  <si>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</si>
  <si>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</si>
  <si>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</si>
  <si>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</si>
  <si>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</si>
  <si>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</si>
  <si>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</si>
  <si>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</si>
  <si>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</si>
  <si>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</si>
  <si>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</si>
  <si>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</si>
  <si>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</si>
  <si>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</si>
  <si>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</si>
  <si>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</si>
  <si>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</si>
  <si>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</si>
  <si>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</si>
  <si>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</si>
  <si>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</si>
  <si>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</si>
  <si>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</si>
  <si>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</si>
  <si>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</si>
  <si>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</si>
  <si>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</si>
  <si>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</si>
  <si>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</si>
  <si>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</si>
  <si>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</si>
  <si>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</si>
  <si>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</si>
  <si>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</si>
  <si>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</si>
  <si>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</si>
  <si>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</si>
  <si>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</si>
  <si>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</si>
  <si>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</si>
  <si>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</si>
  <si>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</si>
  <si>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</si>
  <si>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</si>
  <si>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</si>
  <si>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</si>
  <si>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</si>
  <si>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</si>
  <si>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</si>
  <si>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</si>
  <si>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</si>
  <si>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</si>
  <si>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</si>
  <si>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</si>
  <si>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</si>
  <si>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</si>
  <si>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</si>
  <si>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</si>
  <si>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</si>
  <si>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</si>
  <si>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</si>
  <si>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</si>
  <si>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</si>
  <si>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</si>
  <si>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</si>
  <si>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</si>
  <si>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</si>
  <si>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</si>
  <si>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</si>
  <si>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</si>
  <si>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</si>
  <si>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</si>
  <si>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</si>
  <si>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</si>
  <si>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</si>
  <si>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</si>
  <si>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</si>
  <si>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</si>
  <si>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</si>
  <si>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</si>
  <si>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</si>
  <si>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</si>
  <si>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</si>
  <si>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</si>
  <si>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</si>
  <si>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</si>
  <si>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</si>
  <si>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</si>
  <si>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</si>
  <si>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</si>
  <si>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</si>
  <si>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</si>
  <si>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</si>
  <si>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</si>
  <si>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</si>
  <si>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</si>
  <si>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</si>
  <si>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</si>
  <si>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</si>
  <si>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</si>
  <si>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</si>
  <si>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</si>
  <si>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</si>
  <si>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</si>
  <si>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</si>
  <si>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</si>
  <si>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</si>
  <si>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</si>
  <si>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</si>
  <si>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</si>
  <si>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</si>
  <si>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</si>
  <si>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</si>
  <si>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</si>
  <si>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</si>
  <si>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</si>
  <si>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</si>
  <si>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</si>
  <si>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</si>
  <si>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</si>
  <si>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</si>
  <si>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</si>
  <si>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</si>
  <si>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</si>
  <si>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</si>
  <si>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</si>
  <si>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</si>
  <si>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</si>
  <si>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</si>
  <si>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</si>
  <si>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</si>
  <si>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</si>
  <si>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</si>
  <si>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</si>
  <si>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</si>
  <si>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</si>
  <si>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</si>
  <si>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</si>
  <si>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</si>
  <si>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</si>
  <si>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</si>
  <si>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</si>
  <si>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</si>
  <si>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</si>
  <si>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</si>
  <si>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</si>
  <si>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</si>
  <si>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</si>
  <si>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</si>
  <si>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</si>
  <si>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</si>
  <si>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</si>
  <si>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</si>
  <si>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</si>
  <si>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</si>
  <si>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</si>
  <si>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</si>
  <si>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</si>
  <si>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</si>
  <si>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</si>
  <si>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</si>
  <si>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</si>
  <si>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</si>
  <si>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</si>
  <si>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</si>
  <si>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</si>
  <si>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</si>
  <si>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</si>
  <si>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</si>
  <si>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</si>
  <si>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</si>
  <si>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</si>
  <si>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</si>
  <si>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</si>
  <si>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</si>
  <si>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</si>
  <si>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</si>
  <si>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</si>
  <si>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</si>
  <si>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</si>
  <si>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</si>
  <si>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</si>
  <si>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</si>
  <si>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</si>
  <si>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</si>
  <si>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</si>
  <si>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</si>
  <si>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</si>
  <si>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</si>
  <si>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</si>
  <si>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</si>
  <si>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</si>
  <si>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</si>
  <si>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</si>
  <si>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</si>
  <si>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</si>
  <si>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</si>
  <si>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</si>
  <si>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</si>
  <si>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</si>
  <si>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</si>
  <si>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</si>
  <si>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</si>
  <si>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</si>
  <si>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</si>
  <si>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</si>
  <si>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</si>
  <si>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</si>
  <si>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</si>
  <si>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</si>
  <si>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</si>
  <si>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</si>
  <si>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</si>
  <si>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</si>
  <si>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</si>
  <si>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</si>
  <si>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</si>
  <si>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</si>
  <si>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</si>
  <si>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</si>
  <si>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</si>
  <si>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</si>
  <si>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</si>
  <si>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</si>
  <si>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</si>
  <si>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</si>
  <si>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</si>
  <si>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</si>
  <si>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</si>
  <si>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</si>
  <si>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</si>
  <si>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</si>
  <si>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</si>
  <si>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</si>
  <si>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</si>
  <si>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</si>
  <si>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</si>
  <si>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</si>
  <si>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</si>
  <si>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</si>
  <si>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</si>
  <si>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</si>
  <si>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</si>
  <si>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</si>
  <si>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</si>
  <si>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</si>
  <si>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</si>
  <si>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</si>
  <si>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</si>
  <si>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</si>
  <si>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</si>
  <si>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</si>
  <si>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</si>
  <si>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</si>
  <si>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</si>
  <si>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</si>
  <si>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</si>
  <si>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</si>
  <si>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</si>
  <si>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</si>
  <si>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</si>
  <si>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</si>
  <si>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</si>
  <si>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</si>
  <si>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</si>
  <si>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</si>
  <si>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</si>
  <si>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</si>
  <si>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</si>
  <si>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</si>
  <si>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</si>
  <si>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</si>
  <si>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</si>
  <si>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</si>
  <si>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</si>
  <si>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</si>
  <si>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</si>
  <si>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</si>
  <si>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</si>
  <si>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</si>
  <si>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</si>
  <si>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</si>
  <si>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</si>
  <si>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</si>
  <si>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</si>
  <si>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</si>
  <si>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</si>
  <si>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</si>
  <si>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</si>
  <si>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</si>
  <si>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</si>
  <si>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</si>
  <si>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</si>
  <si>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</si>
  <si>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</si>
  <si>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</si>
  <si>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</si>
  <si>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</si>
  <si>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</si>
  <si>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</si>
  <si>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</si>
  <si>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</si>
  <si>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</si>
  <si>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</si>
  <si>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</si>
  <si>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</si>
  <si>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</si>
  <si>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</si>
  <si>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</si>
  <si>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</si>
  <si>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</si>
  <si>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</si>
  <si>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</si>
  <si>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</si>
  <si>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</si>
  <si>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</si>
  <si>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</si>
  <si>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</si>
  <si>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</si>
  <si>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</si>
  <si>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</si>
  <si>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</si>
  <si>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</si>
  <si>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</si>
  <si>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</si>
  <si>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</si>
  <si>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</si>
  <si>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</si>
  <si>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</si>
  <si>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</si>
  <si>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</si>
  <si>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</si>
  <si>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</si>
  <si>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</si>
  <si>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</si>
  <si>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</si>
  <si>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</si>
  <si>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</si>
  <si>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</si>
  <si>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</si>
  <si>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</si>
  <si>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</si>
  <si>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</si>
  <si>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</si>
  <si>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</si>
  <si>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</si>
  <si>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</si>
  <si>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</si>
  <si>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</si>
  <si>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</si>
  <si>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</si>
  <si>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</si>
  <si>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</si>
  <si>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</si>
  <si>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</si>
  <si>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</si>
  <si>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</si>
  <si>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</si>
  <si>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</si>
  <si>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</si>
  <si>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</si>
  <si>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</si>
  <si>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</si>
  <si>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</si>
  <si>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</si>
  <si>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</si>
  <si>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</si>
  <si>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</si>
  <si>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</si>
  <si>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</si>
  <si>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</si>
  <si>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</si>
  <si>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</si>
  <si>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</si>
  <si>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</si>
  <si>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</si>
  <si>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</si>
  <si>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</si>
  <si>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</si>
  <si>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</si>
  <si>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</si>
  <si>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</si>
  <si>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</si>
  <si>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</si>
  <si>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</si>
  <si>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</si>
  <si>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</si>
  <si>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</si>
  <si>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</si>
  <si>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</si>
  <si>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</si>
  <si>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</si>
  <si>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</si>
  <si>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</si>
  <si>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</si>
  <si>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</si>
  <si>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</si>
  <si>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</si>
  <si>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</si>
  <si>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</si>
  <si>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</si>
  <si>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</si>
  <si>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</si>
  <si>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</si>
  <si>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</si>
  <si>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</si>
  <si>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</si>
  <si>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</si>
  <si>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</si>
  <si>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</si>
  <si>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</si>
  <si>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</si>
  <si>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</si>
  <si>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</si>
  <si>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</si>
  <si>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</si>
  <si>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</si>
  <si>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</si>
  <si>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</si>
  <si>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</si>
  <si>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</si>
  <si>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</si>
  <si>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</si>
  <si>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</si>
  <si>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</si>
  <si>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</si>
  <si>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</si>
  <si>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</si>
  <si>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</si>
  <si>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</si>
  <si>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</si>
  <si>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</si>
  <si>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</si>
  <si>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</si>
  <si>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</si>
  <si>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</si>
  <si>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</si>
  <si>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</si>
  <si>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</si>
  <si>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</si>
  <si>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</si>
  <si>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</si>
  <si>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</si>
  <si>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</si>
  <si>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</si>
  <si>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</si>
  <si>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</si>
  <si>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</si>
  <si>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</si>
  <si>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</si>
  <si>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</si>
  <si>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</si>
  <si>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</si>
  <si>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</si>
  <si>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</si>
  <si>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</si>
  <si>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</si>
  <si>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</si>
  <si>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</si>
  <si>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</si>
  <si>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</si>
  <si>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</si>
  <si>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</si>
  <si>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</si>
  <si>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</si>
  <si>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</si>
  <si>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</si>
  <si>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</si>
  <si>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</si>
  <si>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</si>
  <si>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</si>
  <si>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</si>
  <si>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</si>
  <si>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</si>
  <si>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</si>
  <si>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</si>
  <si>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</si>
  <si>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</si>
  <si>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</si>
  <si>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</si>
  <si>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</si>
  <si>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</si>
  <si>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</si>
  <si>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</si>
  <si>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</si>
  <si>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</si>
  <si>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</si>
  <si>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</si>
  <si>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</si>
  <si>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</si>
  <si>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</si>
  <si>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</si>
  <si>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</si>
  <si>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</si>
  <si>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</si>
  <si>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</si>
  <si>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</si>
  <si>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</si>
  <si>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</si>
  <si>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</si>
  <si>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</si>
  <si>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</si>
  <si>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</si>
  <si>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</si>
  <si>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</si>
  <si>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</si>
  <si>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</si>
  <si>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</si>
  <si>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</si>
  <si>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</si>
  <si>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</si>
  <si>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</si>
  <si>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</si>
  <si>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</si>
  <si>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</si>
  <si>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</si>
  <si>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</si>
  <si>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</si>
  <si>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</si>
  <si>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</si>
  <si>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</si>
  <si>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</si>
  <si>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</si>
  <si>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</si>
  <si>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</si>
  <si>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</si>
  <si>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</si>
  <si>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</si>
  <si>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</si>
  <si>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</si>
  <si>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</si>
  <si>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</si>
  <si>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</si>
  <si>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</si>
  <si>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</si>
  <si>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</si>
  <si>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</si>
  <si>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</si>
  <si>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</si>
  <si>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</si>
  <si>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</si>
  <si>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</si>
  <si>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</si>
  <si>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</si>
  <si>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</si>
  <si>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</si>
  <si>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</si>
  <si>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</si>
  <si>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</si>
  <si>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</si>
  <si>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</si>
  <si>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</si>
  <si>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</si>
  <si>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</si>
  <si>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</si>
  <si>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</si>
  <si>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</si>
  <si>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</si>
  <si>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</si>
  <si>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</si>
  <si>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</si>
  <si>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</si>
  <si>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</si>
  <si>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</si>
  <si>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</si>
  <si>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</si>
  <si>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</si>
  <si>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</si>
  <si>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</si>
  <si>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</si>
  <si>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</si>
  <si>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</si>
  <si>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</si>
  <si>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</si>
  <si>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</si>
  <si>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</si>
  <si>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</si>
  <si>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</si>
  <si>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</si>
  <si>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</si>
  <si>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</si>
  <si>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</si>
  <si>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</si>
  <si>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</si>
  <si>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</si>
  <si>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</si>
  <si>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</si>
  <si>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</si>
  <si>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</si>
  <si>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</si>
  <si>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</si>
  <si>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</si>
  <si>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</si>
  <si>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</si>
  <si>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</si>
  <si>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</si>
  <si>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</si>
  <si>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</si>
  <si>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</si>
  <si>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</si>
  <si>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</si>
  <si>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</si>
  <si>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</si>
  <si>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</si>
  <si>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</si>
  <si>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</si>
  <si>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</si>
  <si>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</si>
  <si>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</si>
  <si>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</si>
  <si>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</si>
  <si>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</si>
  <si>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</si>
  <si>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</si>
  <si>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</si>
  <si>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</si>
  <si>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</si>
  <si>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</si>
  <si>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</si>
  <si>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</si>
  <si>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</si>
  <si>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</si>
  <si>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</si>
  <si>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</si>
  <si>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</si>
  <si>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</si>
  <si>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</si>
  <si>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</si>
  <si>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</si>
  <si>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</si>
  <si>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</si>
  <si>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</si>
  <si>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</si>
  <si>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</si>
  <si>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</si>
  <si>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</si>
  <si>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</si>
  <si>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</si>
  <si>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</si>
  <si>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</si>
  <si>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</si>
  <si>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</si>
  <si>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</si>
  <si>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</si>
  <si>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</si>
  <si>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</si>
  <si>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</si>
  <si>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</si>
  <si>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</si>
  <si>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</si>
  <si>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</si>
  <si>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</si>
  <si>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</si>
  <si>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</si>
  <si>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</si>
  <si>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</si>
  <si>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</si>
  <si>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</si>
  <si>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</si>
  <si>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</si>
  <si>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</si>
  <si>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</si>
  <si>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</si>
  <si>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</si>
  <si>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</si>
  <si>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</si>
  <si>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</si>
  <si>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</si>
  <si>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</si>
  <si>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</si>
  <si>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</si>
  <si>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</si>
  <si>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</si>
  <si>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</si>
  <si>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</si>
  <si>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</si>
  <si>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</si>
  <si>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</si>
  <si>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</si>
  <si>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</si>
  <si>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</si>
  <si>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</si>
  <si>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</si>
  <si>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</si>
  <si>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</si>
  <si>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</si>
  <si>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</si>
  <si>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</si>
  <si>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</si>
  <si>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</si>
  <si>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</si>
  <si>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</si>
  <si>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</si>
  <si>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</si>
  <si>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</si>
  <si>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</si>
  <si>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</si>
  <si>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</si>
  <si>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</si>
  <si>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</si>
  <si>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</si>
  <si>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</si>
  <si>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</si>
  <si>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</si>
  <si>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</si>
  <si>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</si>
  <si>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</si>
  <si>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</si>
  <si>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</si>
  <si>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</si>
  <si>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</si>
  <si>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</si>
  <si>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</si>
  <si>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</si>
  <si>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</si>
  <si>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</si>
  <si>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</si>
  <si>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</si>
  <si>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</si>
  <si>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</si>
  <si>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</si>
  <si>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</si>
  <si>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</si>
  <si>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</si>
  <si>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</si>
  <si>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</si>
  <si>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</si>
  <si>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</si>
  <si>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</si>
  <si>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</si>
  <si>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</si>
  <si>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</si>
  <si>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</si>
  <si>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</si>
  <si>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</si>
  <si>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</si>
  <si>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</si>
  <si>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</si>
  <si>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</si>
  <si>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</si>
  <si>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</si>
  <si>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</si>
  <si>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</si>
  <si>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</si>
  <si>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</si>
  <si>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</si>
  <si>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</si>
  <si>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</si>
  <si>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</si>
  <si>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</si>
  <si>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</si>
  <si>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</si>
  <si>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</si>
  <si>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</si>
  <si>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</si>
  <si>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</si>
  <si>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</si>
  <si>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</si>
  <si>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</si>
  <si>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</si>
  <si>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</si>
  <si>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</si>
  <si>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</si>
  <si>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</si>
  <si>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</si>
  <si>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</si>
  <si>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</si>
  <si>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</si>
  <si>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</si>
  <si>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</si>
  <si>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</si>
  <si>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</si>
  <si>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</si>
  <si>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</si>
  <si>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</si>
  <si>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</si>
  <si>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</si>
  <si>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</si>
  <si>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</si>
  <si>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</si>
  <si>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</si>
  <si>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</si>
  <si>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</si>
  <si>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</si>
  <si>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</si>
  <si>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</si>
  <si>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</si>
  <si>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</si>
  <si>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</si>
  <si>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</si>
  <si>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</si>
  <si>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</si>
  <si>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</si>
  <si>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</si>
  <si>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</si>
  <si>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</si>
  <si>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</si>
  <si>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</si>
  <si>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</si>
  <si>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</si>
  <si>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</si>
  <si>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</si>
  <si>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</si>
  <si>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</si>
  <si>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</si>
  <si>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</si>
  <si>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</si>
  <si>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</si>
  <si>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</si>
  <si>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</si>
  <si>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</si>
  <si>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</si>
  <si>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</si>
  <si>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</si>
  <si>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</si>
  <si>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</si>
  <si>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</si>
  <si>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</si>
  <si>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</si>
  <si>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</si>
  <si>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</si>
  <si>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</si>
  <si>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</si>
  <si>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</si>
  <si>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</si>
  <si>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</si>
  <si>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</si>
  <si>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</si>
  <si>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</si>
  <si>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</si>
  <si>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</si>
  <si>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</si>
  <si>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</si>
  <si>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</si>
  <si>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</si>
  <si>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</si>
  <si>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</si>
  <si>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</si>
  <si>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</si>
  <si>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</si>
  <si>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</si>
  <si>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</si>
  <si>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</si>
  <si>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</si>
  <si>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</si>
  <si>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</si>
  <si>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</si>
  <si>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</si>
  <si>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</si>
  <si>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</si>
  <si>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</si>
  <si>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</si>
  <si>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</si>
  <si>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</si>
  <si>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</si>
  <si>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</si>
  <si>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</si>
  <si>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</si>
  <si>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</si>
  <si>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</si>
  <si>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</si>
  <si>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</si>
  <si>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</si>
  <si>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</si>
  <si>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</si>
  <si>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</si>
  <si>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</si>
  <si>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</si>
  <si>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</si>
  <si>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</si>
  <si>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</si>
  <si>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</si>
  <si>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</si>
  <si>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</si>
  <si>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</si>
  <si>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</si>
  <si>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</si>
  <si>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</si>
  <si>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</si>
  <si>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</si>
  <si>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</si>
  <si>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</si>
  <si>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</si>
  <si>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</si>
  <si>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</si>
  <si>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</si>
  <si>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</si>
  <si>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</si>
  <si>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</si>
  <si>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</si>
  <si>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</si>
  <si>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</si>
  <si>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</si>
  <si>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</si>
  <si>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</si>
  <si>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</si>
  <si>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</si>
  <si>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</si>
  <si>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</si>
  <si>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</si>
  <si>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</si>
  <si>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</si>
  <si>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</si>
  <si>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</si>
  <si>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</si>
  <si>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</si>
  <si>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</si>
  <si>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</si>
  <si>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</si>
  <si>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</si>
  <si>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</si>
  <si>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</si>
  <si>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</si>
  <si>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</si>
  <si>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</si>
  <si>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</si>
  <si>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</si>
  <si>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</si>
  <si>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</si>
  <si>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</si>
  <si>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</si>
  <si>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</si>
  <si>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</si>
  <si>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</si>
  <si>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</si>
  <si>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</si>
  <si>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</si>
  <si>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</si>
  <si>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</si>
  <si>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</si>
  <si>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</si>
  <si>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</si>
  <si>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</si>
  <si>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</si>
  <si>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</si>
  <si>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</si>
  <si>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</si>
  <si>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</si>
  <si>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</si>
  <si>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</si>
  <si>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</si>
  <si>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</si>
  <si>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</si>
  <si>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</si>
  <si>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</si>
  <si>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</si>
  <si>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</si>
  <si>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</si>
  <si>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</si>
  <si>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</si>
  <si>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</si>
  <si>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</si>
  <si>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</si>
  <si>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</si>
  <si>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</si>
  <si>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</si>
  <si>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</si>
  <si>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</si>
  <si>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</si>
  <si>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</si>
  <si>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</si>
  <si>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</si>
  <si>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</si>
  <si>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</si>
  <si>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</si>
  <si>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</si>
  <si>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</si>
  <si>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</si>
  <si>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</si>
  <si>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</si>
  <si>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</si>
  <si>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</si>
  <si>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</si>
  <si>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</si>
  <si>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</si>
  <si>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</si>
  <si>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</si>
  <si>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</si>
  <si>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</si>
  <si>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</si>
  <si>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</si>
  <si>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</si>
  <si>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</si>
  <si>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</si>
  <si>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</si>
  <si>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</si>
  <si>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</si>
  <si>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</si>
  <si>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</si>
  <si>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</si>
  <si>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</si>
  <si>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</si>
  <si>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</si>
  <si>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</si>
  <si>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</si>
  <si>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</si>
  <si>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</si>
  <si>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</si>
  <si>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</si>
  <si>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</si>
  <si>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</si>
  <si>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</si>
  <si>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</si>
  <si>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</si>
  <si>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</si>
  <si>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</si>
  <si>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</si>
  <si>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</si>
  <si>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</si>
  <si>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</si>
  <si>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</si>
  <si>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</si>
  <si>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</si>
  <si>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</si>
  <si>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</si>
  <si>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</si>
  <si>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</si>
  <si>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</si>
  <si>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</si>
  <si>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</si>
  <si>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</si>
  <si>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</si>
  <si>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</si>
  <si>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</si>
  <si>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</si>
  <si>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</si>
  <si>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</si>
  <si>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</si>
  <si>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</si>
  <si>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</si>
  <si>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</si>
  <si>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</si>
  <si>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</si>
  <si>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</si>
  <si>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</si>
  <si>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</si>
  <si>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</si>
  <si>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</si>
  <si>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</si>
  <si>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</si>
  <si>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</si>
  <si>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</si>
  <si>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</si>
  <si>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</si>
  <si>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</si>
  <si>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</si>
  <si>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</si>
  <si>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</si>
  <si>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</si>
  <si>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</si>
  <si>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</si>
  <si>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</si>
  <si>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</si>
  <si>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</si>
  <si>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</si>
  <si>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</si>
  <si>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</si>
  <si>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</si>
  <si>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</si>
  <si>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</si>
  <si>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</si>
  <si>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</si>
  <si>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</si>
  <si>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</si>
  <si>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</si>
  <si>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</si>
  <si>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</si>
  <si>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</si>
  <si>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</si>
  <si>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</si>
  <si>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</si>
  <si>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</si>
  <si>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</si>
  <si>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</si>
  <si>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</si>
  <si>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</si>
  <si>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</si>
  <si>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</si>
  <si>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</si>
  <si>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</si>
  <si>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</si>
  <si>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</si>
  <si>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</si>
  <si>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</si>
  <si>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</si>
  <si>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</si>
  <si>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</si>
  <si>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</si>
  <si>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</si>
  <si>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</si>
  <si>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</si>
  <si>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</si>
  <si>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</si>
  <si>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</si>
  <si>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</si>
  <si>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</si>
  <si>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</si>
  <si>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</si>
  <si>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</si>
  <si>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</si>
  <si>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</si>
  <si>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</si>
  <si>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</si>
  <si>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</si>
  <si>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</si>
  <si>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</si>
  <si>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</si>
  <si>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</si>
  <si>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</si>
  <si>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</si>
  <si>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</si>
  <si>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</si>
  <si>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</si>
  <si>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</si>
  <si>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</si>
  <si>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</si>
  <si>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</si>
  <si>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</si>
  <si>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</si>
  <si>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</si>
  <si>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</si>
  <si>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</si>
  <si>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</si>
  <si>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</si>
  <si>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</si>
  <si>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</si>
  <si>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</si>
  <si>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</si>
  <si>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</si>
  <si>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</si>
  <si>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</si>
  <si>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</si>
  <si>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</si>
  <si>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</si>
  <si>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</si>
  <si>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</si>
  <si>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</si>
  <si>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</si>
  <si>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</si>
  <si>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</si>
  <si>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</si>
  <si>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</si>
  <si>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</si>
  <si>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</si>
  <si>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</si>
  <si>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</si>
  <si>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</si>
  <si>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</si>
  <si>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</si>
  <si>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</si>
  <si>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</si>
  <si>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</si>
  <si>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</si>
  <si>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</si>
  <si>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</si>
  <si>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</si>
  <si>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</si>
  <si>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</si>
  <si>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</si>
  <si>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</si>
  <si>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</si>
  <si>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</si>
  <si>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</si>
  <si>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</si>
  <si>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</si>
  <si>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</si>
  <si>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</si>
  <si>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</si>
  <si>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</si>
  <si>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</si>
  <si>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</si>
  <si>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</si>
  <si>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</si>
  <si>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</si>
  <si>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</si>
  <si>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</si>
  <si>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</si>
  <si>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</si>
  <si>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</si>
  <si>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</si>
  <si>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</si>
  <si>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</si>
  <si>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</si>
  <si>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</si>
  <si>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</si>
  <si>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</si>
  <si>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</si>
  <si>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</si>
  <si>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</si>
  <si>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</si>
  <si>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</si>
  <si>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</si>
  <si>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</si>
  <si>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</si>
  <si>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</si>
  <si>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</si>
  <si>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</si>
  <si>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</si>
  <si>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</si>
  <si>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</si>
  <si>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</si>
  <si>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</si>
  <si>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</si>
  <si>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</si>
  <si>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</si>
  <si>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</si>
  <si>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</si>
  <si>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</si>
  <si>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</si>
  <si>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</si>
  <si>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</si>
  <si>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</si>
  <si>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</si>
  <si>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</si>
  <si>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</si>
  <si>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</si>
  <si>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</si>
  <si>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</si>
  <si>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</si>
  <si>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</si>
  <si>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</si>
  <si>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</si>
  <si>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</si>
  <si>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</si>
  <si>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</si>
  <si>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</si>
  <si>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</si>
  <si>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</si>
  <si>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</si>
  <si>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</si>
  <si>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</si>
  <si>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</si>
  <si>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</si>
  <si>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</si>
  <si>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</si>
  <si>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</si>
  <si>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</si>
  <si>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</si>
  <si>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</si>
  <si>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</si>
  <si>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</si>
  <si>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</si>
  <si>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</si>
  <si>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</si>
  <si>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</si>
  <si>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</si>
  <si>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</si>
  <si>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</si>
  <si>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</si>
  <si>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</si>
  <si>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</si>
  <si>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</si>
  <si>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</si>
  <si>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</si>
  <si>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</si>
  <si>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</si>
  <si>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</si>
  <si>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</si>
  <si>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</si>
  <si>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</si>
  <si>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</si>
  <si>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</si>
  <si>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</si>
  <si>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</si>
  <si>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</si>
  <si>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</si>
  <si>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</si>
  <si>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</si>
  <si>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</si>
  <si>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</si>
  <si>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</si>
  <si>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</si>
  <si>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</si>
  <si>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</si>
  <si>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</si>
  <si>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</si>
  <si>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</si>
  <si>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</si>
  <si>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</si>
  <si>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</si>
  <si>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</si>
  <si>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</si>
  <si>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</si>
  <si>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</si>
  <si>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</si>
  <si>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</si>
  <si>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</si>
  <si>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</si>
  <si>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</si>
  <si>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</si>
  <si>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</si>
  <si>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</si>
  <si>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</si>
  <si>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</si>
  <si>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</si>
  <si>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</si>
  <si>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</si>
  <si>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</si>
  <si>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</si>
  <si>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</si>
  <si>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</si>
  <si>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</si>
  <si>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</si>
  <si>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</si>
  <si>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</si>
  <si>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</si>
  <si>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</si>
  <si>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</si>
  <si>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</si>
  <si>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</si>
  <si>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</si>
  <si>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</si>
  <si>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</si>
  <si>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</si>
  <si>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</si>
  <si>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</si>
  <si>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</si>
  <si>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</si>
  <si>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</si>
  <si>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</si>
  <si>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</si>
  <si>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</si>
  <si>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</si>
  <si>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</si>
  <si>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</si>
  <si>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</si>
  <si>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</si>
  <si>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</si>
  <si>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</si>
  <si>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</si>
  <si>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</si>
  <si>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</si>
  <si>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</si>
  <si>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</si>
  <si>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</si>
  <si>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</si>
  <si>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</si>
  <si>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</si>
  <si>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</si>
  <si>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</si>
  <si>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</si>
  <si>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</si>
  <si>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</si>
  <si>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</si>
  <si>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</si>
  <si>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</si>
  <si>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</si>
  <si>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</si>
  <si>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</si>
  <si>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</si>
  <si>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</si>
  <si>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</si>
  <si>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</si>
  <si>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</si>
  <si>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</si>
  <si>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</si>
  <si>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</si>
  <si>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</si>
  <si>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</si>
  <si>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</si>
  <si>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</si>
  <si>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</si>
  <si>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</si>
  <si>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</si>
  <si>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</si>
  <si>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</si>
  <si>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</si>
  <si>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</si>
  <si>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</si>
  <si>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</si>
  <si>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</si>
  <si>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</si>
  <si>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</si>
  <si>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</si>
  <si>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</si>
  <si>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</si>
  <si>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</si>
  <si>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</si>
  <si>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</si>
  <si>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</si>
  <si>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</si>
  <si>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</si>
  <si>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</si>
  <si>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</si>
  <si>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</si>
  <si>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</si>
  <si>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</si>
  <si>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</si>
  <si>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</si>
  <si>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</si>
  <si>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</si>
  <si>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</si>
  <si>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</si>
  <si>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</si>
  <si>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</si>
  <si>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</si>
  <si>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</si>
  <si>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</si>
  <si>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</si>
  <si>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</si>
  <si>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</si>
  <si>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</si>
  <si>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</si>
  <si>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</si>
  <si>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</si>
  <si>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</si>
  <si>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</si>
  <si>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</si>
  <si>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</si>
  <si>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</si>
  <si>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</si>
  <si>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</si>
  <si>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</si>
  <si>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</si>
  <si>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</si>
  <si>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</si>
  <si>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</si>
  <si>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</si>
  <si>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</si>
  <si>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</si>
  <si>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</si>
  <si>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</si>
  <si>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</si>
  <si>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</si>
  <si>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</si>
  <si>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</si>
  <si>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</si>
  <si>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</si>
  <si>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</si>
  <si>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</si>
  <si>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</si>
  <si>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</si>
  <si>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</si>
  <si>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</si>
  <si>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</si>
  <si>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</si>
  <si>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</si>
  <si>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</si>
  <si>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</si>
  <si>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</si>
  <si>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</si>
  <si>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</si>
  <si>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</si>
  <si>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</si>
  <si>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</si>
  <si>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</si>
  <si>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</si>
  <si>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</si>
  <si>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</si>
  <si>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</si>
  <si>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</si>
  <si>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</si>
  <si>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</si>
  <si>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</si>
  <si>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</si>
  <si>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</si>
  <si>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</si>
  <si>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</si>
  <si>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</si>
  <si>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</si>
  <si>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</si>
  <si>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</si>
  <si>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</si>
  <si>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</si>
  <si>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</si>
  <si>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</si>
  <si>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</si>
  <si>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</si>
  <si>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</si>
  <si>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</si>
  <si>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</si>
  <si>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</si>
  <si>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</si>
  <si>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</si>
  <si>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</si>
  <si>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</si>
  <si>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</si>
  <si>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</si>
  <si>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</si>
  <si>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</si>
  <si>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</si>
  <si>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</si>
  <si>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</si>
  <si>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</si>
  <si>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</si>
  <si>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</si>
  <si>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</si>
  <si>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</si>
  <si>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</si>
  <si>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</si>
  <si>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</si>
  <si>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</si>
  <si>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</si>
  <si>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</si>
  <si>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</si>
  <si>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</si>
  <si>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</si>
  <si>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</si>
  <si>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</si>
  <si>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</si>
  <si>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</si>
  <si>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</si>
  <si>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</si>
  <si>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</si>
  <si>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</si>
  <si>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</si>
  <si>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</si>
  <si>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</si>
  <si>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</si>
  <si>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</si>
  <si>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</si>
  <si>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</si>
  <si>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</si>
  <si>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</si>
  <si>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</si>
  <si>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</si>
  <si>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</si>
  <si>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</si>
  <si>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</si>
  <si>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</si>
  <si>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</si>
  <si>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</si>
  <si>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</si>
  <si>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</si>
  <si>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</si>
  <si>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</si>
  <si>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</si>
  <si>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</si>
  <si>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</si>
  <si>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</si>
  <si>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</si>
  <si>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</si>
  <si>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</si>
  <si>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</si>
  <si>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</si>
  <si>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</si>
  <si>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</si>
  <si>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</si>
  <si>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</si>
  <si>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</si>
  <si>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</si>
  <si>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</si>
  <si>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</si>
  <si>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</si>
  <si>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</si>
  <si>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</si>
  <si>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</si>
  <si>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</si>
  <si>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</si>
  <si>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</si>
  <si>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</si>
  <si>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</si>
  <si>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</si>
  <si>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</si>
  <si>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</si>
  <si>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</si>
  <si>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</si>
  <si>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</si>
  <si>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</si>
  <si>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</si>
  <si>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</si>
  <si>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</si>
  <si>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</si>
  <si>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</si>
  <si>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</si>
  <si>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</si>
  <si>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</si>
  <si>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</si>
  <si>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</si>
  <si>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</si>
  <si>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</si>
  <si>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</si>
  <si>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</si>
  <si>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</si>
  <si>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</si>
  <si>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</si>
  <si>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</si>
  <si>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</si>
  <si>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</si>
  <si>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</si>
  <si>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</si>
  <si>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</si>
  <si>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</si>
  <si>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</si>
  <si>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</si>
  <si>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</si>
  <si>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</si>
  <si>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</si>
  <si>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</si>
  <si>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</si>
  <si>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</si>
  <si>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</si>
  <si>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</si>
  <si>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</si>
  <si>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</si>
  <si>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</si>
  <si>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</si>
  <si>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</si>
  <si>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</si>
  <si>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</si>
  <si>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</si>
  <si>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</si>
  <si>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</si>
  <si>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</si>
  <si>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</si>
  <si>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</si>
  <si>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</si>
  <si>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</si>
  <si>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</si>
  <si>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</si>
  <si>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</si>
  <si>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</si>
  <si>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</si>
  <si>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</si>
  <si>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</si>
  <si>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</si>
  <si>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</si>
  <si>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</si>
  <si>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</si>
  <si>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</si>
  <si>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</si>
  <si>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</si>
  <si>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</si>
  <si>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</si>
  <si>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</si>
  <si>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</si>
  <si>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</si>
  <si>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</si>
  <si>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</si>
  <si>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</si>
  <si>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</si>
  <si>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</si>
  <si>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</si>
  <si>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</si>
  <si>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</si>
  <si>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</si>
  <si>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</si>
  <si>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</si>
  <si>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</si>
  <si>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</si>
  <si>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</si>
  <si>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</si>
  <si>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</si>
  <si>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</si>
  <si>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</si>
  <si>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</si>
  <si>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</si>
  <si>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</si>
  <si>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</si>
  <si>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</si>
  <si>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</si>
  <si>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</si>
  <si>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</si>
  <si>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</si>
  <si>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</si>
  <si>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</si>
  <si>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</si>
  <si>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</si>
  <si>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</si>
  <si>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</si>
  <si>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</si>
  <si>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</si>
  <si>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</si>
  <si>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</si>
  <si>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</si>
  <si>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</si>
  <si>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</si>
  <si>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</si>
  <si>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</si>
  <si>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</si>
  <si>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</si>
  <si>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</si>
  <si>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</si>
  <si>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</si>
  <si>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</si>
  <si>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</si>
  <si>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</si>
  <si>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</si>
  <si>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</si>
  <si>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</si>
  <si>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</si>
  <si>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</si>
  <si>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</si>
  <si>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</si>
  <si>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</si>
  <si>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</si>
  <si>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</si>
  <si>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</si>
  <si>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</si>
  <si>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</si>
  <si>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</si>
  <si>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</si>
  <si>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</si>
  <si>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</si>
  <si>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</si>
  <si>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</si>
  <si>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</si>
  <si>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</si>
  <si>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</si>
  <si>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</si>
  <si>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</si>
  <si>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</si>
  <si>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</si>
  <si>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</si>
  <si>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</si>
  <si>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</si>
  <si>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</si>
  <si>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</si>
  <si>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</si>
  <si>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</si>
  <si>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</si>
  <si>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</si>
  <si>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</si>
  <si>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</si>
  <si>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</si>
  <si>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</si>
  <si>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</si>
  <si>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</si>
  <si>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</si>
  <si>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</si>
  <si>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</si>
  <si>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</si>
  <si>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</si>
  <si>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</si>
  <si>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</si>
  <si>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</si>
  <si>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</si>
  <si>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</si>
  <si>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</si>
  <si>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</si>
  <si>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</si>
  <si>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</si>
  <si>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</si>
  <si>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</si>
  <si>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</si>
  <si>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</si>
  <si>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</si>
  <si>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</si>
  <si>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</si>
  <si>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</si>
  <si>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</si>
  <si>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</si>
  <si>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</si>
  <si>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</si>
  <si>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</si>
  <si>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</si>
  <si>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</si>
  <si>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</si>
  <si>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</si>
  <si>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</si>
  <si>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</si>
  <si>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</si>
  <si>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</si>
  <si>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</si>
  <si>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</si>
  <si>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</si>
  <si>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</si>
  <si>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</si>
  <si>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</si>
  <si>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</si>
  <si>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</si>
  <si>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</si>
  <si>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</si>
  <si>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</si>
  <si>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</si>
  <si>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</si>
  <si>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</si>
  <si>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</si>
  <si>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</si>
  <si>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</si>
  <si>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</si>
  <si>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</si>
  <si>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</si>
  <si>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</si>
  <si>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</si>
  <si>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</si>
  <si>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</si>
  <si>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</si>
  <si>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</si>
  <si>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</si>
  <si>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</si>
  <si>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</si>
  <si>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</si>
  <si>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</si>
  <si>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</si>
  <si>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</si>
  <si>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</si>
  <si>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</si>
  <si>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</si>
  <si>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</si>
  <si>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</si>
  <si>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</si>
  <si>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</si>
  <si>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</si>
  <si>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</si>
  <si>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</si>
  <si>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</si>
  <si>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</si>
  <si>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</si>
  <si>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</si>
  <si>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</si>
  <si>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</si>
  <si>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</si>
  <si>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</si>
  <si>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</si>
  <si>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</si>
  <si>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</si>
  <si>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</si>
  <si>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</si>
  <si>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</si>
  <si>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</si>
  <si>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</si>
  <si>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</si>
  <si>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</si>
  <si>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</si>
  <si>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</si>
  <si>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</si>
  <si>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</si>
  <si>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</si>
  <si>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</si>
  <si>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</si>
  <si>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</si>
  <si>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</si>
  <si>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</si>
  <si>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</si>
  <si>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</si>
  <si>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</si>
  <si>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</si>
  <si>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</si>
  <si>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</si>
  <si>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</si>
  <si>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</si>
  <si>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</si>
  <si>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</si>
  <si>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</si>
  <si>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</si>
  <si>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</si>
  <si>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</si>
  <si>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</si>
  <si>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</si>
  <si>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</si>
  <si>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</si>
  <si>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</si>
  <si>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</si>
  <si>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</si>
  <si>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</si>
  <si>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</si>
  <si>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</si>
  <si>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</si>
  <si>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</si>
  <si>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</si>
  <si>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</si>
  <si>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</si>
  <si>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</si>
  <si>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</si>
  <si>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</si>
  <si>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</si>
  <si>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</si>
  <si>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</si>
  <si>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</si>
  <si>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</si>
  <si>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</si>
  <si>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</si>
  <si>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</si>
  <si>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</si>
  <si>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</si>
  <si>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</si>
  <si>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</si>
  <si>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</si>
  <si>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</si>
  <si>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</si>
  <si>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</si>
  <si>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</si>
  <si>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</si>
  <si>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</si>
  <si>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</si>
  <si>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</si>
  <si>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</si>
  <si>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</si>
  <si>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</si>
  <si>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</si>
  <si>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</si>
  <si>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</si>
  <si>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</si>
  <si>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</si>
  <si>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</si>
  <si>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</si>
  <si>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</si>
  <si>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</si>
  <si>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</si>
  <si>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</si>
  <si>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</si>
  <si>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</si>
  <si>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</si>
  <si>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</si>
  <si>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</si>
  <si>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</si>
  <si>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</si>
  <si>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</si>
  <si>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</si>
  <si>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</si>
  <si>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</si>
  <si>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</si>
  <si>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</si>
  <si>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</si>
  <si>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</si>
  <si>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</si>
  <si>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</si>
  <si>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</si>
  <si>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</si>
  <si>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</si>
  <si>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</si>
  <si>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</si>
  <si>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</si>
  <si>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</si>
  <si>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</si>
  <si>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</si>
  <si>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</si>
  <si>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</si>
  <si>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</si>
  <si>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</si>
  <si>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</si>
  <si>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</si>
  <si>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</si>
  <si>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</si>
  <si>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</si>
  <si>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</si>
  <si>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</si>
  <si>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</si>
  <si>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</si>
  <si>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</si>
  <si>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</si>
  <si>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</si>
  <si>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</si>
  <si>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</si>
  <si>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</si>
  <si>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</si>
  <si>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</si>
  <si>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</si>
  <si>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</si>
  <si>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</si>
  <si>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</si>
  <si>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</si>
  <si>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</si>
  <si>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</si>
  <si>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</si>
  <si>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</si>
  <si>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</si>
  <si>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</si>
  <si>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</si>
  <si>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</si>
  <si>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</si>
  <si>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</si>
  <si>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</si>
  <si>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</si>
  <si>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</si>
  <si>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</si>
  <si>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</si>
  <si>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</si>
  <si>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</si>
  <si>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</si>
  <si>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</si>
  <si>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</si>
  <si>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</si>
  <si>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</si>
  <si>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</si>
  <si>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</si>
  <si>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</si>
  <si>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</si>
  <si>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</si>
  <si>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</si>
  <si>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</si>
  <si>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</si>
  <si>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</si>
  <si>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</si>
  <si>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</si>
  <si>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</si>
  <si>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</si>
  <si>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</si>
  <si>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</si>
  <si>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</si>
  <si>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</si>
  <si>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</si>
  <si>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</si>
  <si>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</si>
  <si>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</si>
  <si>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</si>
  <si>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</si>
  <si>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</si>
  <si>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</si>
  <si>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</si>
  <si>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</si>
  <si>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</si>
  <si>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</si>
  <si>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</si>
  <si>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</si>
  <si>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</si>
  <si>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</si>
  <si>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</si>
  <si>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</si>
  <si>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</si>
  <si>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</si>
  <si>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</si>
  <si>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</si>
  <si>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</si>
  <si>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</si>
  <si>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</si>
  <si>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</si>
  <si>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</si>
  <si>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</si>
  <si>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</si>
  <si>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</si>
  <si>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</si>
  <si>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</si>
  <si>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</si>
  <si>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</si>
  <si>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</si>
  <si>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</si>
  <si>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</si>
  <si>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</si>
  <si>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</si>
  <si>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</si>
  <si>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</si>
  <si>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</si>
  <si>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</si>
  <si>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</si>
  <si>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</si>
  <si>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</si>
  <si>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</si>
  <si>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</si>
  <si>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</si>
  <si>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</si>
  <si>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</si>
  <si>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</si>
  <si>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</si>
  <si>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</si>
  <si>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</si>
  <si>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</si>
  <si>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</si>
  <si>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</si>
  <si>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</si>
  <si>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</si>
  <si>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</si>
  <si>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</si>
  <si>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</si>
  <si>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</si>
  <si>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</si>
  <si>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</si>
  <si>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</si>
  <si>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</si>
  <si>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</si>
  <si>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</si>
  <si>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</si>
  <si>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</si>
  <si>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</si>
  <si>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</si>
  <si>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</si>
  <si>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</si>
  <si>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</si>
  <si>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</si>
  <si>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</si>
  <si>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</si>
  <si>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</si>
  <si>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</si>
  <si>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</si>
  <si>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</si>
  <si>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</si>
  <si>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</si>
  <si>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</si>
  <si>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</si>
  <si>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</si>
  <si>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</si>
  <si>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</si>
  <si>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</si>
  <si>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</si>
  <si>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</si>
  <si>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</si>
  <si>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</si>
  <si>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</si>
  <si>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</si>
  <si>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</si>
  <si>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</si>
  <si>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</si>
  <si>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</si>
  <si>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</si>
  <si>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</si>
  <si>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</si>
  <si>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</si>
  <si>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</si>
  <si>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</si>
  <si>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</si>
  <si>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</si>
  <si>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</si>
  <si>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</si>
  <si>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</si>
  <si>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</si>
  <si>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</si>
  <si>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</si>
  <si>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</si>
  <si>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</si>
  <si>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</si>
  <si>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</si>
  <si>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</si>
  <si>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</si>
  <si>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</si>
  <si>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</si>
  <si>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</si>
  <si>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</si>
  <si>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</si>
  <si>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</si>
  <si>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</si>
  <si>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</si>
  <si>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</si>
  <si>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</si>
  <si>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</si>
  <si>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</si>
  <si>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</si>
  <si>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</si>
  <si>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</si>
  <si>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</si>
  <si>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</si>
  <si>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</si>
  <si>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</si>
  <si>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</si>
  <si>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</si>
  <si>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</si>
  <si>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</si>
  <si>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</si>
  <si>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</si>
  <si>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</si>
  <si>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</si>
  <si>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</si>
  <si>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</si>
  <si>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</si>
  <si>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</si>
  <si>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</si>
  <si>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</si>
  <si>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</si>
  <si>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</si>
  <si>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</si>
  <si>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</si>
  <si>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</si>
  <si>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</si>
  <si>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</si>
  <si>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</si>
  <si>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</si>
  <si>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</si>
  <si>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</si>
  <si>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</si>
  <si>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</si>
  <si>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</si>
  <si>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</si>
  <si>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</si>
  <si>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</si>
  <si>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</si>
  <si>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</si>
  <si>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</si>
  <si>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</si>
  <si>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</si>
  <si>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</si>
  <si>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</si>
  <si>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</si>
  <si>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</si>
  <si>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</si>
  <si>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</si>
  <si>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</si>
  <si>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</si>
  <si>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</si>
  <si>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</si>
  <si>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</si>
  <si>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</si>
  <si>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</si>
  <si>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</si>
  <si>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</si>
  <si>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</si>
  <si>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</si>
  <si>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</si>
  <si>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</si>
  <si>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</si>
  <si>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</si>
  <si>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</si>
  <si>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</si>
  <si>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</si>
  <si>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</si>
  <si>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</si>
  <si>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</si>
  <si>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</si>
  <si>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</si>
  <si>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</si>
  <si>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</si>
  <si>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</si>
  <si>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</si>
  <si>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</si>
  <si>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</si>
  <si>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</si>
  <si>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</si>
  <si>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</si>
  <si>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</si>
  <si>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</si>
  <si>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</si>
  <si>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</si>
  <si>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</si>
  <si>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</si>
  <si>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</si>
  <si>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</si>
  <si>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</si>
  <si>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</si>
  <si>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</si>
  <si>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</si>
  <si>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</si>
  <si>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</si>
  <si>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</si>
  <si>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</si>
  <si>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</si>
  <si>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</si>
  <si>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</si>
  <si>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</si>
  <si>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</si>
  <si>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</si>
  <si>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</si>
  <si>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</si>
  <si>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</si>
  <si>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</si>
  <si>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</si>
  <si>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</si>
  <si>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</si>
  <si>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</si>
  <si>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</si>
  <si>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</si>
  <si>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</si>
  <si>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</si>
  <si>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</si>
  <si>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</si>
  <si>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</si>
  <si>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</si>
  <si>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</si>
  <si>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</si>
  <si>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</si>
  <si>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</si>
  <si>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</si>
  <si>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</si>
  <si>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</si>
  <si>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</si>
  <si>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</si>
  <si>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</si>
  <si>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</si>
  <si>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</si>
  <si>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</si>
  <si>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</si>
  <si>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</si>
  <si>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</si>
  <si>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</si>
  <si>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</si>
  <si>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</si>
  <si>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</si>
  <si>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</si>
  <si>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</si>
  <si>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</si>
  <si>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</si>
  <si>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</si>
  <si>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</si>
  <si>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</si>
  <si>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</si>
  <si>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</si>
  <si>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</si>
  <si>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</si>
  <si>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</si>
  <si>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</si>
  <si>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</si>
  <si>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</si>
  <si>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</si>
  <si>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</si>
  <si>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</si>
  <si>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</si>
  <si>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</si>
  <si>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</si>
  <si>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</si>
  <si>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</si>
  <si>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</si>
  <si>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</si>
  <si>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</si>
  <si>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</si>
  <si>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</si>
  <si>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</si>
  <si>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</si>
  <si>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</si>
  <si>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</si>
  <si>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</si>
  <si>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</si>
  <si>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</si>
  <si>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</si>
  <si>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</si>
  <si>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</si>
  <si>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</si>
  <si>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</si>
  <si>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</si>
  <si>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</si>
  <si>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</si>
  <si>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</si>
  <si>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</si>
  <si>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</si>
  <si>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</si>
  <si>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</si>
  <si>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</si>
  <si>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</si>
  <si>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</si>
  <si>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</si>
  <si>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</si>
  <si>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</si>
  <si>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</si>
  <si>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</si>
  <si>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</si>
  <si>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</si>
  <si>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</si>
  <si>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</si>
  <si>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</si>
  <si>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</si>
  <si>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</si>
  <si>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</si>
  <si>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</si>
  <si>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</si>
  <si>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</si>
  <si>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</si>
  <si>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</si>
  <si>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</si>
  <si>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</si>
  <si>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</si>
  <si>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</si>
  <si>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</si>
  <si>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</si>
  <si>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</si>
  <si>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</si>
  <si>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</si>
  <si>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</si>
  <si>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</si>
  <si>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</si>
  <si>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</si>
  <si>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</si>
  <si>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</si>
  <si>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</si>
  <si>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</si>
  <si>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</si>
  <si>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</si>
  <si>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</si>
  <si>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</si>
  <si>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</si>
  <si>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</si>
  <si>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</si>
  <si>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</si>
  <si>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</si>
  <si>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</si>
  <si>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</si>
  <si>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</si>
  <si>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</si>
  <si>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</si>
  <si>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</si>
  <si>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</si>
  <si>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</si>
  <si>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</si>
  <si>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</si>
  <si>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</si>
  <si>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</si>
  <si>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</si>
  <si>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</si>
  <si>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</si>
  <si>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</si>
  <si>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</si>
  <si>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</si>
  <si>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</si>
  <si>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</si>
  <si>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</si>
  <si>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</si>
  <si>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</si>
  <si>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</si>
  <si>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</si>
  <si>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</si>
  <si>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</si>
  <si>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</si>
  <si>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</si>
  <si>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</si>
  <si>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</si>
  <si>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</si>
  <si>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</si>
  <si>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</si>
  <si>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</si>
  <si>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</si>
  <si>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</si>
  <si>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</si>
  <si>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</si>
  <si>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</si>
  <si>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</si>
  <si>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</si>
  <si>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</si>
  <si>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</si>
  <si>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</si>
  <si>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</si>
  <si>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</si>
  <si>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</si>
  <si>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</si>
  <si>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</si>
  <si>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</si>
  <si>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</si>
  <si>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</si>
  <si>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</si>
  <si>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</si>
  <si>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</si>
  <si>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</si>
  <si>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</si>
  <si>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</si>
  <si>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</si>
  <si>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</si>
  <si>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</si>
  <si>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</si>
  <si>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</si>
  <si>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</si>
  <si>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</si>
  <si>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</si>
  <si>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</si>
  <si>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</si>
  <si>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</si>
  <si>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</si>
  <si>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</si>
  <si>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</si>
  <si>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</si>
  <si>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</si>
  <si>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</si>
  <si>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</si>
  <si>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</si>
  <si>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</si>
  <si>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</si>
  <si>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</si>
  <si>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</si>
  <si>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</si>
  <si>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</si>
  <si>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</si>
  <si>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</si>
  <si>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</si>
  <si>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</si>
  <si>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</si>
  <si>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</si>
  <si>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</si>
  <si>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</si>
  <si>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</si>
  <si>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</si>
  <si>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</si>
  <si>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</si>
  <si>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</si>
  <si>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</si>
  <si>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</si>
  <si>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</si>
  <si>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</si>
  <si>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</si>
  <si>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</si>
  <si>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</si>
  <si>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</si>
  <si>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</si>
  <si>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</si>
  <si>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</si>
  <si>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</si>
  <si>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</si>
  <si>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</si>
  <si>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</si>
  <si>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</si>
  <si>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</si>
  <si>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</si>
  <si>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</si>
  <si>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</si>
  <si>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</si>
  <si>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</si>
  <si>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</si>
  <si>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</si>
  <si>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</si>
  <si>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</si>
  <si>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</si>
  <si>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</si>
  <si>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</si>
  <si>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</si>
  <si>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</si>
  <si>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</si>
  <si>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</si>
  <si>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</si>
  <si>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</si>
  <si>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</si>
  <si>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</si>
  <si>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</si>
  <si>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</si>
  <si>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</si>
  <si>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</si>
  <si>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</si>
  <si>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</si>
  <si>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</si>
  <si>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</si>
  <si>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</si>
  <si>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</si>
  <si>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</si>
  <si>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</si>
  <si>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</si>
  <si>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</si>
  <si>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</si>
  <si>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</si>
  <si>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</si>
  <si>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</si>
  <si>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</si>
  <si>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</si>
  <si>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</si>
  <si>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</si>
  <si>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</si>
  <si>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</si>
  <si>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</si>
  <si>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</si>
  <si>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</si>
  <si>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</si>
  <si>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</si>
  <si>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</si>
  <si>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</si>
  <si>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</si>
  <si>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</si>
  <si>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</si>
  <si>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</si>
  <si>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</si>
  <si>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</si>
  <si>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</si>
  <si>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</si>
  <si>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</si>
  <si>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</si>
  <si>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</si>
  <si>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</si>
  <si>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</si>
  <si>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</si>
  <si>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</si>
  <si>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</si>
  <si>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</si>
  <si>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</si>
  <si>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</si>
  <si>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</si>
  <si>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</si>
  <si>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</si>
  <si>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</si>
  <si>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</si>
  <si>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</si>
  <si>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</si>
  <si>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</si>
  <si>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</si>
  <si>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</si>
  <si>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</si>
  <si>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</si>
  <si>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</si>
  <si>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</si>
  <si>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</si>
  <si>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</si>
  <si>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</si>
  <si>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</si>
  <si>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</si>
  <si>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</si>
  <si>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</si>
  <si>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</si>
  <si>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</si>
  <si>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</si>
  <si>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</si>
  <si>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</si>
  <si>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</si>
  <si>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</si>
  <si>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</si>
  <si>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</si>
  <si>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</si>
  <si>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</si>
  <si>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</si>
  <si>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</si>
  <si>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</si>
  <si>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</si>
  <si>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</si>
  <si>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</si>
  <si>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</si>
  <si>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</si>
  <si>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</si>
  <si>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</si>
  <si>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</si>
  <si>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</si>
  <si>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</si>
  <si>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</si>
  <si>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</si>
  <si>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</si>
  <si>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</si>
  <si>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</si>
  <si>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</si>
  <si>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</si>
  <si>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</si>
  <si>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</si>
  <si>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</si>
  <si>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</si>
  <si>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</si>
  <si>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</si>
  <si>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</si>
  <si>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</si>
  <si>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</si>
  <si>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</si>
  <si>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</si>
  <si>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</si>
  <si>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</si>
  <si>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</si>
  <si>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</si>
  <si>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</si>
  <si>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</si>
  <si>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</si>
  <si>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</si>
  <si>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</si>
  <si>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</si>
  <si>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</si>
  <si>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</si>
  <si>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</si>
  <si>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</si>
  <si>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</si>
  <si>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</si>
  <si>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</si>
  <si>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</si>
  <si>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</si>
  <si>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</si>
  <si>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</si>
  <si>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</si>
  <si>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</si>
  <si>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</si>
  <si>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</si>
  <si>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</si>
  <si>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</si>
  <si>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</si>
  <si>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</si>
  <si>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</si>
  <si>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</si>
  <si>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</si>
  <si>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</si>
  <si>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</si>
  <si>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</si>
  <si>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</si>
  <si>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</si>
  <si>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</si>
  <si>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</si>
  <si>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</si>
  <si>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</si>
  <si>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</si>
  <si>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</si>
  <si>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</si>
  <si>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</si>
  <si>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</si>
  <si>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</si>
  <si>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</si>
  <si>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</si>
  <si>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</si>
  <si>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</si>
  <si>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</si>
  <si>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</si>
  <si>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</si>
  <si>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</si>
  <si>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</si>
  <si>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</si>
  <si>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</si>
  <si>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</si>
  <si>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</si>
  <si>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</si>
  <si>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</si>
  <si>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</si>
  <si>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</si>
  <si>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</si>
  <si>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</si>
  <si>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</si>
  <si>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</si>
  <si>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</si>
  <si>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</si>
  <si>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</si>
  <si>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</si>
  <si>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</si>
  <si>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</si>
  <si>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</si>
  <si>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</si>
  <si>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</si>
  <si>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</si>
  <si>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</si>
  <si>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</si>
  <si>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</si>
  <si>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</si>
  <si>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</si>
  <si>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</si>
  <si>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</si>
  <si>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</si>
  <si>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</si>
  <si>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</si>
  <si>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</si>
  <si>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</si>
  <si>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</si>
  <si>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</si>
  <si>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</si>
  <si>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</si>
  <si>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</si>
  <si>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</si>
  <si>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</si>
  <si>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</si>
  <si>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</si>
  <si>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</si>
  <si>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</si>
  <si>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</si>
  <si>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</si>
  <si>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</si>
  <si>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</si>
  <si>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</si>
  <si>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</si>
  <si>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</si>
  <si>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</si>
  <si>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</si>
  <si>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</si>
  <si>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</si>
  <si>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</si>
  <si>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</si>
  <si>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</si>
  <si>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</si>
  <si>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</si>
  <si>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</si>
  <si>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</si>
  <si>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</si>
  <si>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</si>
  <si>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</si>
  <si>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</si>
  <si>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</si>
  <si>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</si>
  <si>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</si>
  <si>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</si>
  <si>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</si>
  <si>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</si>
  <si>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</si>
  <si>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</si>
  <si>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</si>
  <si>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</si>
  <si>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</si>
  <si>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</si>
  <si>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</si>
  <si>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</si>
  <si>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</si>
  <si>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</si>
  <si>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</si>
  <si>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</si>
  <si>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</si>
  <si>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</si>
  <si>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</si>
  <si>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</si>
  <si>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</si>
  <si>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</si>
  <si>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</si>
  <si>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</si>
  <si>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</si>
  <si>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</si>
  <si>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</si>
  <si>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</si>
  <si>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</si>
  <si>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</si>
  <si>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</si>
  <si>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</si>
  <si>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</si>
  <si>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</si>
  <si>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</si>
  <si>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</si>
  <si>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</si>
  <si>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</si>
  <si>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</si>
  <si>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</si>
  <si>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</si>
  <si>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</si>
  <si>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</si>
  <si>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</si>
  <si>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</si>
  <si>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</si>
  <si>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</si>
  <si>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</si>
  <si>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</si>
  <si>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</si>
  <si>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</si>
  <si>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</si>
  <si>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</si>
  <si>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</si>
  <si>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</si>
  <si>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</si>
  <si>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</si>
  <si>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</si>
  <si>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</si>
  <si>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</si>
  <si>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</si>
  <si>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</si>
  <si>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</si>
  <si>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</si>
  <si>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</si>
  <si>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</si>
  <si>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</si>
  <si>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</si>
  <si>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</si>
  <si>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</si>
  <si>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</si>
  <si>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</si>
  <si>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</si>
  <si>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</si>
  <si>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</si>
  <si>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</si>
  <si>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</si>
  <si>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</si>
  <si>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</si>
  <si>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</si>
  <si>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</si>
  <si>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</si>
  <si>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</si>
  <si>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</si>
  <si>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</si>
  <si>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</si>
  <si>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</si>
  <si>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</si>
  <si>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</si>
  <si>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</si>
  <si>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</si>
  <si>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</si>
  <si>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</si>
  <si>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</si>
  <si>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</si>
  <si>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</si>
  <si>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</si>
  <si>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</si>
  <si>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</si>
  <si>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</si>
  <si>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</si>
  <si>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</si>
  <si>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</si>
  <si>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</si>
  <si>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</si>
  <si>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</si>
  <si>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</si>
  <si>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</si>
  <si>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</si>
  <si>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</si>
  <si>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</si>
  <si>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</si>
  <si>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</si>
  <si>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</si>
  <si>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</si>
  <si>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</si>
  <si>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</si>
  <si>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</si>
  <si>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</si>
  <si>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</si>
  <si>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</si>
  <si>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</si>
  <si>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</si>
  <si>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</si>
  <si>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</si>
  <si>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</si>
  <si>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</si>
  <si>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</si>
  <si>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</si>
  <si>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</si>
  <si>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</si>
  <si>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</si>
  <si>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</si>
  <si>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</si>
  <si>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</si>
  <si>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</si>
  <si>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</si>
  <si>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</si>
  <si>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</si>
  <si>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</si>
  <si>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</si>
  <si>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</si>
  <si>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</si>
  <si>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</si>
  <si>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</si>
  <si>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</si>
  <si>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</si>
  <si>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</si>
  <si>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</si>
  <si>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</si>
  <si>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</si>
  <si>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</si>
  <si>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</si>
  <si>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</si>
  <si>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</si>
  <si>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</si>
  <si>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</si>
  <si>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</si>
  <si>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</si>
  <si>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</si>
  <si>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</si>
  <si>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</si>
  <si>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</si>
  <si>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</si>
  <si>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</si>
  <si>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</si>
  <si>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</si>
  <si>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</si>
  <si>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</si>
  <si>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</si>
  <si>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</si>
  <si>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</si>
  <si>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</si>
  <si>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</si>
  <si>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</si>
  <si>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</si>
  <si>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</si>
  <si>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</si>
  <si>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</si>
  <si>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</si>
  <si>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</si>
  <si>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</si>
  <si>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</si>
  <si>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</si>
  <si>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</si>
  <si>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</si>
  <si>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</si>
  <si>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</si>
  <si>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</si>
  <si>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</si>
  <si>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</si>
  <si>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</si>
  <si>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</si>
  <si>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</si>
  <si>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</si>
  <si>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</si>
  <si>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</si>
  <si>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</si>
  <si>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</si>
  <si>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</si>
  <si>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</si>
  <si>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</si>
  <si>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</si>
  <si>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</si>
  <si>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</si>
  <si>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</si>
  <si>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</si>
  <si>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</si>
  <si>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</si>
  <si>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</si>
  <si>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</si>
  <si>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</si>
  <si>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</si>
  <si>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</si>
  <si>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</si>
  <si>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</si>
  <si>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</si>
  <si>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</si>
  <si>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</si>
  <si>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</si>
  <si>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</si>
  <si>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</si>
  <si>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</si>
  <si>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</si>
  <si>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</si>
  <si>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</si>
  <si>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</si>
  <si>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</si>
  <si>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</si>
  <si>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</si>
  <si>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</si>
  <si>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</si>
  <si>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</si>
  <si>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</si>
  <si>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</si>
  <si>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</si>
  <si>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</si>
  <si>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</si>
  <si>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</si>
  <si>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</si>
  <si>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</si>
  <si>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</si>
  <si>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</si>
  <si>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</si>
  <si>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</si>
  <si>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</si>
  <si>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</si>
  <si>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</si>
  <si>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</si>
  <si>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</si>
  <si>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</si>
  <si>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</si>
  <si>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</si>
  <si>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</si>
  <si>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</si>
  <si>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</si>
  <si>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</si>
  <si>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</si>
  <si>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</si>
  <si>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</si>
  <si>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</si>
  <si>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</si>
  <si>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</si>
  <si>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</si>
  <si>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</si>
  <si>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</si>
  <si>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</si>
  <si>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</si>
  <si>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</si>
  <si>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</si>
  <si>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</si>
  <si>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</si>
  <si>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</si>
  <si>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</si>
  <si>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</si>
  <si>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</si>
  <si>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</si>
  <si>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</si>
  <si>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</si>
  <si>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</si>
  <si>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</si>
  <si>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</si>
  <si>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</si>
  <si>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</si>
  <si>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</si>
  <si>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</si>
  <si>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</si>
  <si>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</si>
  <si>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</si>
  <si>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</si>
  <si>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</si>
  <si>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</si>
  <si>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</si>
  <si>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</si>
  <si>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</si>
  <si>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</si>
  <si>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</si>
  <si>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</si>
  <si>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</si>
  <si>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</si>
  <si>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</si>
  <si>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</si>
  <si>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</si>
  <si>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</si>
  <si>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</si>
  <si>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</si>
  <si>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</si>
  <si>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</si>
  <si>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</si>
  <si>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</si>
  <si>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</si>
  <si>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</si>
  <si>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</si>
  <si>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</si>
  <si>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</si>
  <si>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</si>
  <si>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</si>
  <si>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</si>
  <si>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</si>
  <si>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</si>
  <si>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</si>
  <si>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</si>
  <si>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</si>
  <si>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</si>
  <si>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</si>
  <si>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</si>
  <si>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</si>
  <si>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</si>
  <si>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</si>
  <si>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</si>
  <si>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</si>
  <si>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</si>
  <si>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</si>
  <si>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</si>
  <si>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</si>
  <si>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</si>
  <si>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</si>
  <si>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</si>
  <si>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</si>
  <si>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</si>
  <si>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</si>
  <si>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</si>
  <si>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</si>
  <si>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</si>
  <si>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</si>
  <si>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</si>
  <si>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</si>
  <si>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</si>
  <si>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</si>
  <si>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</si>
  <si>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</si>
  <si>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</si>
  <si>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</si>
  <si>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</si>
  <si>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</si>
  <si>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</si>
  <si>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</si>
  <si>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</si>
  <si>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</si>
  <si>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</si>
  <si>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</si>
  <si>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</si>
  <si>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</si>
  <si>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</si>
  <si>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</si>
  <si>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</si>
  <si>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</si>
  <si>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</si>
  <si>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</si>
  <si>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</si>
  <si>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</si>
  <si>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</si>
  <si>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</si>
  <si>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</si>
  <si>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</si>
  <si>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</si>
  <si>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</si>
  <si>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</si>
  <si>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</si>
  <si>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</si>
  <si>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</si>
  <si>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</si>
  <si>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</si>
  <si>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</si>
  <si>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</si>
  <si>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</si>
  <si>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</si>
  <si>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</si>
  <si>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</si>
  <si>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</si>
  <si>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</si>
  <si>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</si>
  <si>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</si>
  <si>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</si>
  <si>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</si>
  <si>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</si>
  <si>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</si>
  <si>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</si>
  <si>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</si>
  <si>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</si>
  <si>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</si>
  <si>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</si>
  <si>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</si>
  <si>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</si>
  <si>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</si>
  <si>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</si>
  <si>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</si>
  <si>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</si>
  <si>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</si>
  <si>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</si>
  <si>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</si>
  <si>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</si>
  <si>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</si>
  <si>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</si>
  <si>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</si>
  <si>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</si>
  <si>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</si>
  <si>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</si>
  <si>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</si>
  <si>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</si>
  <si>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</si>
  <si>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</si>
  <si>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</si>
  <si>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</si>
  <si>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</si>
  <si>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</si>
  <si>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</si>
  <si>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</si>
  <si>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</si>
  <si>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</si>
  <si>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</si>
  <si>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</si>
  <si>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</si>
  <si>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</si>
  <si>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</si>
  <si>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</si>
  <si>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</si>
  <si>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</si>
  <si>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</si>
  <si>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</si>
  <si>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</si>
  <si>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</si>
  <si>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</si>
  <si>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</si>
  <si>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</si>
  <si>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</si>
  <si>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</si>
  <si>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</si>
  <si>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</si>
  <si>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</si>
  <si>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</si>
  <si>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</si>
  <si>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</si>
  <si>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</si>
  <si>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</si>
  <si>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</si>
  <si>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</si>
  <si>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</si>
  <si>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</si>
  <si>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</si>
  <si>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</si>
  <si>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</si>
  <si>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</si>
  <si>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</si>
  <si>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</si>
  <si>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</si>
  <si>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</si>
  <si>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</si>
  <si>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</si>
  <si>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</si>
  <si>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</si>
  <si>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</si>
  <si>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</si>
  <si>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</si>
  <si>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</si>
  <si>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</si>
  <si>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</si>
  <si>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</si>
  <si>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</si>
  <si>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</si>
  <si>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</si>
  <si>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</si>
  <si>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</si>
  <si>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</si>
  <si>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</si>
  <si>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</si>
  <si>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</si>
  <si>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</si>
  <si>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</si>
  <si>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</si>
  <si>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</si>
  <si>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</si>
  <si>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</si>
  <si>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</si>
  <si>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</si>
  <si>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</si>
  <si>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</si>
  <si>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</si>
  <si>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</si>
  <si>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</si>
  <si>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</si>
  <si>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</si>
  <si>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</si>
  <si>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</si>
  <si>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</si>
  <si>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</si>
  <si>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</si>
  <si>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</si>
  <si>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</si>
  <si>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</si>
  <si>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</si>
  <si>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</si>
  <si>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</si>
  <si>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</si>
  <si>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</si>
  <si>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</si>
  <si>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</si>
  <si>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</si>
  <si>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</si>
  <si>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</si>
  <si>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</si>
  <si>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</si>
  <si>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</si>
  <si>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</si>
  <si>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</si>
  <si>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</si>
  <si>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</si>
  <si>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</si>
  <si>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</si>
  <si>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</si>
  <si>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</si>
  <si>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</si>
  <si>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</si>
  <si>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</si>
  <si>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</si>
  <si>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</si>
  <si>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</si>
  <si>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</si>
  <si>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</si>
  <si>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</si>
  <si>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</si>
  <si>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</si>
  <si>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</si>
  <si>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</si>
  <si>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</si>
  <si>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</si>
  <si>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</si>
  <si>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</si>
  <si>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</si>
  <si>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</si>
  <si>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</si>
  <si>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</si>
  <si>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</si>
  <si>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</si>
  <si>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</si>
  <si>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</si>
  <si>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</si>
  <si>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</si>
  <si>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</si>
  <si>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</si>
  <si>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</si>
  <si>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</si>
  <si>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</si>
  <si>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</si>
  <si>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</si>
  <si>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</si>
  <si>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</si>
  <si>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</si>
  <si>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</si>
  <si>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</si>
  <si>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</si>
  <si>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</si>
  <si>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</si>
  <si>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</si>
  <si>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</si>
  <si>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</si>
  <si>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</si>
  <si>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</si>
  <si>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</si>
  <si>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</si>
  <si>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</si>
  <si>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</si>
  <si>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</si>
  <si>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</si>
  <si>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</si>
  <si>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</si>
  <si>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</si>
  <si>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</si>
  <si>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</si>
  <si>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</si>
  <si>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</si>
  <si>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</si>
  <si>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</si>
  <si>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</si>
  <si>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</si>
  <si>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</si>
  <si>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</si>
  <si>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</si>
  <si>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</si>
  <si>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</si>
  <si>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</si>
  <si>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</si>
  <si>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</si>
  <si>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</si>
  <si>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</si>
  <si>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</si>
  <si>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</si>
  <si>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</si>
  <si>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</si>
  <si>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</si>
  <si>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</si>
  <si>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</si>
  <si>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</si>
  <si>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</si>
  <si>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</si>
  <si>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</si>
  <si>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</si>
  <si>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</si>
  <si>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</si>
  <si>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</si>
  <si>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</si>
  <si>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</si>
  <si>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</si>
  <si>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</si>
  <si>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</si>
  <si>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</si>
  <si>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</si>
  <si>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</si>
  <si>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</si>
  <si>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</si>
  <si>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</si>
  <si>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</si>
  <si>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</si>
  <si>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</si>
  <si>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</si>
  <si>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</si>
  <si>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</si>
  <si>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</si>
  <si>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</si>
  <si>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</si>
  <si>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</si>
  <si>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</si>
  <si>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</si>
  <si>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</si>
  <si>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</si>
  <si>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</si>
  <si>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</si>
  <si>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</si>
  <si>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</si>
  <si>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</si>
  <si>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</si>
  <si>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</si>
  <si>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</si>
  <si>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</si>
  <si>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</si>
  <si>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</si>
  <si>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</si>
  <si>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</si>
  <si>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</si>
  <si>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</si>
  <si>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</si>
  <si>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</si>
  <si>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</si>
  <si>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</si>
  <si>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</si>
  <si>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</si>
  <si>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</si>
  <si>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</si>
  <si>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</si>
  <si>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</si>
  <si>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</si>
  <si>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</si>
  <si>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</si>
  <si>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</si>
  <si>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</si>
  <si>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</si>
  <si>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</si>
  <si>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</si>
  <si>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</si>
  <si>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</si>
  <si>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</si>
  <si>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</si>
  <si>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</si>
  <si>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</si>
  <si>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</si>
  <si>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</si>
  <si>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</si>
  <si>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</si>
  <si>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</si>
  <si>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</si>
  <si>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</si>
  <si>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</si>
  <si>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</si>
  <si>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</si>
  <si>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</si>
  <si>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</si>
  <si>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</si>
  <si>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</si>
  <si>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</si>
  <si>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</si>
  <si>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</si>
  <si>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</si>
  <si>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</si>
  <si>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</si>
  <si>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</si>
  <si>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</si>
  <si>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</si>
  <si>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</si>
  <si>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</si>
  <si>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</si>
  <si>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</si>
  <si>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</si>
  <si>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</si>
  <si>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</si>
  <si>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</si>
  <si>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</si>
  <si>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</si>
  <si>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</si>
  <si>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</si>
  <si>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</si>
  <si>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</si>
  <si>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</si>
  <si>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</si>
  <si>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</si>
  <si>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</si>
  <si>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</si>
  <si>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</si>
  <si>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</si>
  <si>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</si>
  <si>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</si>
  <si>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</si>
  <si>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</si>
  <si>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</si>
  <si>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</si>
  <si>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</si>
  <si>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</si>
  <si>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</si>
  <si>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</si>
  <si>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</si>
  <si>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</si>
  <si>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</si>
  <si>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</si>
  <si>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</si>
  <si>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</si>
  <si>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</si>
  <si>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</si>
  <si>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</si>
  <si>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</si>
  <si>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</si>
  <si>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</si>
  <si>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</si>
  <si>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</si>
  <si>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</si>
  <si>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</si>
  <si>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</si>
  <si>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</si>
  <si>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</si>
  <si>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</si>
  <si>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</si>
  <si>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</si>
  <si>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</si>
  <si>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</si>
  <si>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</si>
  <si>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</si>
  <si>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</si>
  <si>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</si>
  <si>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</si>
  <si>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</si>
  <si>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</si>
  <si>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</si>
  <si>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</si>
  <si>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</si>
  <si>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</si>
  <si>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</si>
  <si>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</si>
  <si>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</si>
  <si>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</si>
  <si>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</si>
  <si>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</si>
  <si>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</si>
  <si>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</si>
  <si>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</si>
  <si>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</si>
  <si>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</si>
  <si>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</si>
  <si>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</si>
  <si>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</si>
  <si>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</si>
  <si>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</si>
  <si>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</si>
  <si>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</si>
  <si>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</si>
  <si>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</si>
  <si>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</si>
  <si>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</si>
  <si>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</si>
  <si>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</si>
  <si>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</si>
  <si>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</si>
  <si>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</si>
  <si>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</si>
  <si>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</si>
  <si>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</si>
  <si>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</si>
  <si>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</si>
  <si>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</si>
  <si>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</si>
  <si>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</si>
  <si>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</si>
  <si>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</si>
  <si>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</si>
  <si>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</si>
  <si>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</si>
  <si>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</si>
  <si>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</si>
  <si>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</si>
  <si>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</si>
  <si>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</si>
  <si>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</si>
  <si>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</si>
  <si>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</si>
  <si>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</si>
  <si>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</si>
  <si>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</si>
  <si>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</si>
  <si>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</si>
  <si>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</si>
  <si>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</si>
  <si>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</si>
  <si>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</si>
  <si>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</si>
  <si>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</si>
  <si>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</si>
  <si>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</si>
  <si>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</si>
  <si>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</si>
  <si>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</si>
  <si>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</si>
  <si>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</si>
  <si>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</si>
  <si>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</si>
  <si>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</si>
  <si>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</si>
  <si>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</si>
  <si>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</si>
  <si>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</si>
  <si>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</si>
  <si>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</si>
  <si>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</si>
  <si>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</si>
  <si>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</si>
  <si>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</si>
  <si>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</si>
  <si>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</si>
  <si>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</si>
  <si>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</si>
  <si>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</si>
  <si>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</si>
  <si>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</si>
  <si>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</si>
  <si>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</si>
  <si>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</si>
  <si>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</si>
  <si>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</si>
  <si>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</si>
  <si>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</si>
  <si>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</si>
  <si>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</si>
  <si>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</si>
  <si>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</si>
  <si>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</si>
  <si>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</si>
  <si>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</si>
  <si>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</si>
  <si>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</si>
  <si>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</si>
  <si>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</si>
  <si>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</si>
  <si>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</si>
  <si>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</si>
  <si>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</si>
  <si>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</si>
  <si>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</si>
  <si>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</si>
  <si>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</si>
  <si>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</si>
  <si>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</si>
  <si>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</si>
  <si>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</si>
  <si>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</si>
  <si>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</si>
  <si>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</si>
  <si>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</si>
  <si>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</si>
  <si>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</si>
  <si>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</si>
  <si>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</si>
  <si>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</si>
  <si>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</si>
  <si>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</si>
  <si>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</si>
  <si>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</si>
  <si>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</si>
  <si>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</si>
  <si>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</si>
  <si>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</si>
  <si>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</si>
  <si>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</si>
  <si>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</si>
  <si>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</si>
  <si>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</si>
  <si>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</si>
  <si>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</si>
  <si>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</si>
  <si>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</si>
  <si>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</si>
  <si>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</si>
  <si>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</si>
  <si>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</si>
  <si>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</si>
  <si>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</si>
  <si>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</si>
  <si>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</si>
  <si>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</si>
  <si>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</si>
  <si>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</si>
  <si>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</si>
  <si>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</si>
  <si>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</si>
  <si>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</si>
  <si>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</si>
  <si>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</si>
  <si>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</si>
  <si>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</si>
  <si>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</si>
  <si>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</si>
  <si>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</si>
  <si>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</si>
  <si>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</si>
  <si>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</si>
  <si>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</si>
  <si>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</si>
  <si>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</si>
  <si>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</si>
  <si>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</si>
  <si>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</si>
  <si>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</si>
  <si>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</si>
  <si>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</si>
  <si>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</si>
  <si>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</si>
  <si>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</si>
  <si>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</si>
  <si>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</si>
  <si>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</si>
  <si>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</si>
  <si>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</si>
  <si>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</si>
  <si>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</si>
  <si>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</si>
  <si>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</si>
  <si>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</si>
  <si>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</si>
  <si>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</si>
  <si>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</si>
  <si>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</si>
  <si>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</si>
  <si>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</si>
  <si>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</si>
  <si>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</si>
  <si>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</si>
  <si>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</si>
  <si>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</si>
  <si>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</si>
  <si>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</si>
  <si>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</si>
  <si>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</si>
  <si>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</si>
  <si>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</si>
  <si>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</si>
  <si>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</si>
  <si>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</si>
  <si>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</si>
  <si>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</si>
  <si>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</si>
  <si>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</si>
  <si>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</si>
  <si>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</si>
  <si>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</si>
  <si>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</si>
  <si>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</si>
  <si>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</si>
  <si>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</si>
  <si>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</si>
  <si>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</si>
  <si>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</si>
  <si>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</si>
  <si>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</si>
  <si>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</si>
  <si>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</si>
  <si>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</si>
  <si>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</si>
  <si>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</si>
  <si>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</si>
  <si>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</si>
  <si>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</si>
  <si>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</si>
  <si>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</si>
  <si>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</si>
  <si>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</si>
  <si>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</si>
  <si>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</si>
  <si>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</si>
  <si>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</si>
  <si>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</si>
  <si>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</si>
  <si>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</si>
  <si>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</si>
  <si>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</si>
  <si>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</si>
  <si>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</si>
  <si>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</si>
  <si>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</si>
  <si>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</si>
  <si>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</si>
  <si>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</si>
  <si>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</si>
  <si>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</si>
  <si>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</si>
  <si>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</si>
  <si>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</si>
  <si>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</si>
  <si>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</si>
  <si>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</si>
  <si>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</si>
  <si>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</si>
  <si>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</si>
  <si>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</si>
  <si>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</si>
  <si>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</si>
  <si>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</si>
  <si>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</si>
  <si>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</si>
  <si>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</si>
  <si>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</si>
  <si>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</si>
  <si>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</si>
  <si>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</si>
  <si>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</si>
  <si>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</si>
  <si>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</si>
  <si>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</si>
  <si>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</si>
  <si>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</si>
  <si>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</si>
  <si>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</si>
  <si>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</si>
  <si>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</si>
  <si>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</si>
  <si>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</si>
  <si>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</si>
  <si>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</si>
  <si>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</si>
  <si>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</si>
  <si>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</si>
  <si>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</si>
  <si>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</si>
  <si>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</si>
  <si>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</si>
  <si>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</si>
  <si>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</si>
  <si>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</si>
  <si>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</si>
  <si>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</si>
  <si>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</si>
  <si>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</si>
  <si>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</si>
  <si>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</si>
  <si>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</si>
  <si>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</si>
  <si>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</si>
  <si>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</si>
  <si>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</si>
  <si>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</si>
  <si>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</si>
  <si>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</si>
  <si>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</si>
  <si>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</si>
  <si>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</si>
  <si>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</si>
  <si>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</si>
  <si>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</si>
  <si>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</si>
  <si>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</si>
  <si>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</si>
  <si>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</si>
  <si>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</si>
  <si>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</si>
  <si>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</si>
  <si>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</si>
  <si>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</si>
  <si>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</si>
  <si>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</si>
  <si>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</si>
  <si>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</si>
  <si>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</si>
  <si>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</si>
  <si>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</si>
  <si>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</si>
  <si>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</si>
  <si>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</si>
  <si>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</si>
  <si>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</si>
  <si>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</si>
  <si>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</si>
  <si>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</si>
  <si>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</si>
  <si>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</si>
  <si>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</si>
  <si>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</si>
  <si>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</si>
  <si>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</si>
  <si>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</si>
  <si>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</si>
  <si>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</si>
  <si>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</si>
  <si>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</si>
  <si>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</si>
  <si>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</si>
  <si>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</si>
  <si>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</si>
  <si>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</si>
  <si>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</si>
  <si>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</si>
  <si>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</si>
  <si>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</si>
  <si>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</si>
  <si>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</si>
  <si>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</si>
  <si>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</si>
  <si>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</si>
  <si>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</si>
  <si>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</si>
  <si>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</si>
  <si>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</si>
  <si>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</si>
  <si>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</si>
  <si>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</si>
  <si>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</si>
  <si>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</si>
  <si>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</si>
  <si>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</si>
  <si>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</si>
  <si>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</si>
  <si>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</si>
  <si>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</si>
  <si>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</si>
  <si>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</si>
  <si>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</si>
  <si>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</si>
  <si>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</si>
  <si>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</si>
  <si>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</si>
  <si>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</si>
  <si>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</si>
  <si>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</si>
  <si>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</si>
  <si>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</si>
  <si>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</si>
  <si>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</si>
  <si>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</si>
  <si>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</si>
  <si>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</si>
  <si>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</si>
  <si>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</si>
  <si>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</si>
  <si>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</si>
  <si>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</si>
  <si>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</si>
  <si>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</si>
  <si>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</si>
  <si>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</si>
  <si>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</si>
  <si>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</si>
  <si>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</si>
  <si>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</si>
  <si>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</si>
  <si>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</si>
  <si>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</si>
  <si>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</si>
  <si>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</si>
  <si>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</si>
  <si>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</si>
  <si>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</si>
  <si>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</si>
  <si>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</si>
  <si>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</si>
  <si>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</si>
  <si>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</si>
  <si>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</si>
  <si>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</si>
  <si>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</si>
  <si>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</si>
  <si>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</si>
  <si>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</si>
  <si>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</si>
  <si>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</si>
  <si>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</si>
  <si>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</si>
  <si>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</si>
  <si>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</si>
  <si>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</si>
  <si>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</si>
  <si>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</si>
  <si>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</si>
  <si>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</si>
  <si>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</si>
  <si>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</si>
  <si>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</si>
  <si>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</si>
  <si>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</si>
  <si>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</si>
  <si>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</si>
  <si>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</si>
  <si>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</si>
  <si>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</si>
  <si>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</si>
  <si>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</si>
  <si>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</si>
  <si>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</si>
  <si>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</si>
  <si>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</si>
  <si>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</si>
  <si>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</si>
  <si>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</si>
  <si>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</si>
  <si>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</si>
  <si>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</si>
  <si>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</si>
  <si>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</si>
  <si>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</si>
  <si>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</si>
  <si>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</si>
  <si>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</si>
  <si>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</si>
  <si>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</si>
  <si>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</si>
  <si>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</si>
  <si>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</si>
  <si>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</si>
  <si>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</si>
  <si>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</si>
  <si>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</si>
  <si>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</si>
  <si>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</si>
  <si>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</si>
  <si>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</si>
  <si>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</si>
  <si>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</si>
  <si>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</si>
  <si>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</si>
  <si>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</si>
  <si>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</si>
  <si>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</si>
  <si>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</si>
  <si>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</si>
  <si>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</si>
  <si>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</si>
  <si>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</si>
  <si>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</si>
  <si>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</si>
  <si>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</si>
  <si>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</si>
  <si>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</si>
  <si>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</si>
  <si>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</si>
  <si>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</si>
  <si>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</si>
  <si>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</si>
  <si>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</si>
  <si>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</si>
  <si>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</si>
  <si>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</si>
  <si>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</si>
  <si>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</si>
  <si>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</si>
  <si>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</si>
  <si>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</si>
  <si>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</si>
  <si>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</si>
  <si>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</si>
  <si>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</si>
  <si>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</si>
  <si>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</si>
  <si>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</si>
  <si>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</si>
  <si>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</si>
  <si>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</si>
  <si>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</si>
  <si>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</si>
  <si>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</si>
  <si>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</si>
  <si>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</si>
  <si>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</si>
  <si>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</si>
  <si>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</si>
  <si>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</si>
  <si>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</si>
  <si>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</si>
  <si>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</si>
  <si>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</si>
  <si>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</si>
  <si>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</si>
  <si>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</si>
  <si>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</si>
  <si>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</si>
  <si>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</si>
  <si>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</si>
  <si>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</si>
  <si>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</si>
  <si>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</si>
  <si>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</si>
  <si>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</si>
  <si>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</si>
  <si>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</si>
  <si>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</si>
  <si>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</si>
  <si>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</si>
  <si>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</si>
  <si>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</si>
  <si>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</si>
  <si>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</si>
  <si>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</si>
  <si>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</si>
  <si>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</si>
  <si>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</si>
  <si>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</si>
  <si>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</si>
  <si>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</si>
  <si>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</si>
  <si>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</si>
  <si>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</si>
  <si>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</si>
  <si>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</si>
  <si>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</si>
  <si>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</si>
  <si>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</si>
  <si>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</si>
  <si>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</si>
  <si>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</si>
  <si>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</si>
  <si>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</si>
  <si>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</si>
  <si>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</si>
  <si>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</si>
  <si>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</si>
  <si>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</si>
  <si>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</si>
  <si>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</si>
  <si>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</si>
  <si>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</si>
  <si>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</si>
  <si>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</si>
  <si>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</si>
  <si>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</si>
  <si>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</si>
  <si>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</si>
  <si>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</si>
  <si>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</si>
  <si>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</si>
  <si>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</si>
  <si>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</si>
  <si>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</si>
  <si>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</si>
  <si>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</si>
  <si>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</si>
  <si>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</si>
  <si>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</si>
  <si>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</si>
  <si>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</si>
  <si>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</si>
  <si>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</si>
  <si>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</si>
  <si>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</si>
  <si>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</si>
  <si>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</si>
  <si>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</si>
  <si>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</si>
  <si>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</si>
  <si>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</si>
  <si>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</si>
  <si>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</si>
  <si>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</si>
  <si>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</si>
  <si>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</si>
  <si>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</si>
  <si>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</si>
  <si>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</si>
  <si>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</si>
  <si>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</si>
  <si>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</si>
  <si>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</si>
  <si>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</si>
  <si>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</si>
  <si>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</si>
  <si>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</si>
  <si>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</si>
  <si>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</si>
  <si>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</si>
  <si>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</si>
  <si>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</si>
  <si>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</si>
  <si>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</si>
  <si>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</si>
  <si>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</si>
  <si>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</si>
  <si>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</si>
  <si>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</si>
  <si>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</si>
  <si>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</si>
  <si>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</si>
  <si>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</si>
  <si>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</si>
  <si>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</si>
  <si>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</si>
  <si>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</si>
  <si>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</si>
  <si>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</si>
  <si>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</si>
  <si>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</si>
  <si>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</si>
  <si>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</si>
  <si>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</si>
  <si>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</si>
  <si>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</si>
  <si>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</si>
  <si>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</si>
  <si>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</si>
  <si>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</si>
  <si>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</si>
  <si>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</si>
  <si>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</si>
  <si>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</si>
  <si>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</si>
  <si>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</si>
  <si>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</si>
  <si>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</si>
  <si>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</si>
  <si>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</si>
  <si>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</si>
  <si>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</si>
  <si>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</si>
  <si>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</si>
  <si>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</si>
  <si>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</si>
  <si>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</si>
  <si>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</si>
  <si>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</si>
  <si>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</si>
  <si>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</si>
  <si>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</si>
  <si>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</si>
  <si>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</si>
  <si>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</si>
  <si>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</si>
  <si>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</si>
  <si>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</si>
  <si>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</si>
  <si>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</si>
  <si>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</si>
  <si>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</si>
  <si>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</si>
  <si>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</si>
  <si>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</si>
  <si>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</si>
  <si>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</si>
  <si>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</si>
  <si>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</si>
  <si>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</si>
  <si>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</si>
  <si>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</si>
  <si>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</si>
  <si>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</si>
  <si>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</si>
  <si>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</si>
  <si>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</si>
  <si>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</si>
  <si>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</si>
  <si>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</si>
  <si>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</si>
  <si>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</si>
  <si>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</si>
  <si>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</si>
  <si>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</si>
  <si>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</si>
  <si>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</si>
  <si>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</si>
  <si>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</si>
  <si>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</si>
  <si>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</si>
  <si>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</si>
  <si>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</si>
  <si>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</si>
  <si>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</si>
  <si>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</si>
  <si>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</si>
  <si>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</si>
  <si>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</si>
  <si>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</si>
  <si>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</si>
  <si>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</si>
  <si>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</si>
  <si>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</si>
  <si>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</si>
  <si>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</si>
  <si>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</si>
  <si>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</si>
  <si>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</si>
  <si>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</si>
  <si>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</si>
  <si>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</si>
  <si>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</si>
  <si>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</si>
  <si>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</si>
  <si>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</si>
  <si>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</si>
  <si>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</si>
  <si>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</si>
  <si>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</si>
  <si>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</si>
  <si>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</si>
  <si>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</si>
  <si>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</si>
  <si>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</si>
  <si>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</si>
  <si>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</si>
  <si>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</si>
  <si>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</si>
  <si>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</si>
  <si>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</si>
  <si>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</si>
  <si>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</si>
  <si>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</si>
  <si>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</si>
  <si>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</si>
  <si>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</si>
  <si>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</si>
  <si>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</si>
  <si>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</si>
  <si>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</si>
  <si>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</si>
  <si>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</si>
  <si>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</si>
  <si>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</si>
  <si>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</si>
  <si>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</si>
  <si>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</si>
  <si>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</si>
  <si>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</si>
  <si>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</si>
  <si>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</si>
  <si>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</si>
  <si>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</si>
  <si>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</si>
  <si>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</si>
  <si>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</si>
  <si>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</si>
  <si>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</si>
  <si>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</si>
  <si>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</si>
  <si>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</si>
  <si>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</si>
  <si>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</si>
  <si>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</si>
  <si>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</si>
  <si>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</si>
  <si>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</si>
  <si>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</si>
  <si>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</si>
  <si>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</si>
  <si>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</si>
  <si>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</si>
  <si>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</si>
  <si>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</si>
  <si>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</si>
  <si>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</si>
  <si>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</si>
  <si>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</si>
  <si>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</si>
  <si>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</si>
  <si>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</si>
  <si>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</si>
  <si>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</si>
  <si>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</si>
  <si>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</si>
  <si>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</si>
  <si>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</si>
  <si>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</si>
  <si>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</si>
  <si>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</si>
  <si>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</si>
  <si>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</si>
  <si>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</si>
  <si>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</si>
  <si>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</si>
  <si>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</si>
  <si>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</si>
  <si>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</si>
  <si>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</si>
  <si>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</si>
  <si>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</si>
  <si>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</si>
  <si>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</si>
  <si>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</si>
  <si>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</si>
  <si>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</si>
  <si>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</si>
  <si>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</si>
  <si>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</si>
  <si>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</si>
  <si>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</si>
  <si>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</si>
  <si>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</si>
  <si>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</si>
  <si>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</si>
  <si>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</si>
  <si>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</si>
  <si>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</si>
  <si>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</si>
  <si>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</si>
  <si>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</si>
  <si>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</si>
  <si>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</si>
  <si>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</si>
  <si>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</si>
  <si>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</si>
  <si>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</si>
  <si>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</si>
  <si>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</si>
  <si>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</si>
  <si>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</si>
  <si>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</si>
  <si>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</si>
  <si>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</si>
  <si>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</si>
  <si>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</si>
  <si>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</si>
  <si>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</si>
  <si>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</si>
  <si>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</si>
  <si>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</si>
  <si>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</si>
  <si>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</si>
  <si>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</si>
  <si>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</si>
  <si>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</si>
  <si>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</si>
  <si>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</si>
  <si>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</si>
  <si>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</si>
  <si>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</si>
  <si>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</si>
  <si>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</si>
  <si>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</si>
  <si>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</si>
  <si>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</si>
  <si>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</si>
  <si>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</si>
  <si>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</si>
  <si>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</si>
  <si>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</si>
  <si>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</si>
  <si>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</si>
  <si>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</si>
  <si>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</si>
  <si>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</si>
  <si>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</si>
  <si>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</si>
  <si>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</si>
  <si>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</si>
  <si>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</si>
  <si>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</si>
  <si>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</si>
  <si>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</si>
  <si>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</si>
  <si>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</si>
  <si>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</si>
  <si>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</si>
  <si>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</si>
  <si>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</si>
  <si>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</si>
  <si>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</si>
  <si>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</si>
  <si>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</si>
  <si>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</si>
  <si>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</si>
  <si>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</si>
  <si>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</si>
  <si>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</si>
  <si>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</si>
  <si>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</si>
  <si>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</si>
  <si>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</si>
  <si>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</si>
  <si>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</si>
  <si>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</si>
  <si>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</si>
  <si>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</si>
  <si>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</si>
  <si>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</si>
  <si>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</si>
  <si>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</si>
  <si>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</si>
  <si>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</si>
  <si>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</si>
  <si>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</si>
  <si>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</si>
  <si>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</si>
  <si>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</si>
  <si>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</si>
  <si>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</si>
  <si>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</si>
  <si>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</si>
  <si>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</si>
  <si>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</si>
  <si>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</si>
  <si>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</si>
  <si>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</si>
  <si>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</si>
  <si>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</si>
  <si>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</si>
  <si>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</si>
  <si>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</si>
  <si>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</si>
  <si>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</si>
  <si>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</si>
  <si>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</si>
  <si>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</si>
  <si>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</si>
  <si>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</si>
  <si>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</si>
  <si>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</si>
  <si>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</si>
  <si>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</si>
  <si>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</si>
  <si>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</si>
  <si>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</si>
  <si>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</si>
  <si>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</si>
  <si>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</si>
  <si>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</si>
  <si>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</si>
  <si>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</si>
  <si>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</si>
  <si>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</si>
  <si>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</si>
  <si>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</si>
  <si>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</si>
  <si>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</si>
  <si>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</si>
  <si>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</si>
  <si>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</si>
  <si>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</si>
  <si>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</si>
  <si>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</si>
  <si>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</si>
  <si>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</si>
  <si>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</si>
  <si>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</si>
  <si>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</si>
  <si>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</si>
  <si>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</si>
  <si>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</si>
  <si>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</si>
  <si>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</si>
  <si>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</si>
  <si>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</si>
  <si>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</si>
  <si>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</si>
  <si>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</si>
  <si>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</si>
  <si>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</si>
  <si>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</si>
  <si>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</si>
  <si>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</si>
  <si>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</si>
  <si>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</si>
  <si>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</si>
  <si>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</si>
  <si>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</si>
  <si>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</si>
  <si>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</si>
  <si>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</si>
  <si>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</si>
  <si>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</si>
  <si>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</si>
  <si>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</si>
  <si>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</si>
  <si>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</si>
  <si>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</si>
  <si>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</si>
  <si>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</si>
  <si>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</si>
  <si>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</si>
  <si>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</si>
  <si>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</si>
  <si>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</si>
  <si>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</si>
  <si>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</si>
  <si>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</si>
  <si>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</si>
  <si>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</si>
  <si>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</si>
  <si>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</si>
  <si>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</si>
  <si>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</si>
  <si>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</si>
  <si>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</si>
  <si>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</si>
  <si>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</si>
  <si>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</si>
  <si>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</si>
  <si>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</si>
  <si>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</si>
  <si>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</si>
  <si>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</si>
  <si>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</si>
  <si>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</si>
  <si>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</si>
  <si>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</si>
  <si>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</si>
  <si>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</si>
  <si>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</si>
  <si>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</si>
  <si>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</si>
  <si>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</si>
  <si>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</si>
  <si>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</si>
  <si>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</si>
  <si>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</si>
  <si>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</si>
  <si>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</si>
  <si>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</si>
  <si>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</si>
  <si>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</si>
  <si>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</si>
  <si>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</si>
  <si>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</si>
  <si>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</si>
  <si>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</si>
  <si>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</si>
  <si>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</si>
  <si>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</si>
  <si>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</si>
  <si>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</si>
  <si>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</si>
  <si>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</si>
  <si>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</si>
  <si>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</si>
  <si>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</si>
  <si>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</si>
  <si>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</si>
  <si>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</si>
  <si>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</si>
  <si>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</si>
  <si>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</si>
  <si>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</si>
  <si>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</si>
  <si>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</si>
  <si>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</si>
  <si>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</si>
  <si>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</si>
  <si>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</si>
  <si>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</si>
  <si>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</si>
  <si>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</si>
  <si>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</si>
  <si>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</si>
  <si>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</si>
  <si>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</si>
  <si>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</si>
  <si>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</si>
  <si>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</si>
  <si>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</si>
  <si>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</si>
  <si>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</si>
  <si>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</si>
  <si>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</si>
  <si>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</si>
  <si>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</si>
  <si>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</si>
  <si>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</si>
  <si>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</si>
  <si>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</si>
  <si>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</si>
  <si>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</si>
  <si>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</si>
  <si>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</si>
  <si>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</si>
  <si>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</si>
  <si>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</si>
  <si>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</si>
  <si>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</si>
  <si>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</si>
  <si>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</si>
  <si>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</si>
  <si>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</si>
  <si>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</si>
  <si>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</si>
  <si>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</si>
  <si>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</si>
  <si>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</si>
  <si>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</si>
  <si>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</si>
  <si>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</si>
  <si>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</si>
  <si>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</si>
  <si>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</si>
  <si>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</si>
  <si>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</si>
  <si>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</si>
  <si>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</si>
  <si>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</si>
  <si>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</si>
  <si>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</si>
  <si>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</si>
  <si>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</si>
  <si>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</si>
  <si>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</si>
  <si>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</si>
  <si>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</si>
  <si>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</si>
  <si>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</si>
  <si>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</si>
  <si>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</si>
  <si>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</si>
  <si>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</si>
  <si>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</si>
  <si>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</si>
  <si>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</si>
  <si>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</si>
  <si>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</si>
  <si>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</si>
  <si>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</si>
  <si>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</si>
  <si>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</si>
  <si>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</si>
  <si>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</si>
  <si>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</si>
  <si>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</si>
  <si>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</si>
  <si>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</si>
  <si>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</si>
  <si>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</si>
  <si>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</si>
  <si>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</si>
  <si>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</si>
  <si>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</si>
  <si>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</si>
  <si>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</si>
  <si>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</si>
  <si>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</si>
  <si>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</si>
  <si>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</si>
  <si>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</si>
  <si>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</si>
  <si>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</si>
  <si>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</si>
  <si>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</si>
  <si>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</si>
  <si>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</si>
  <si>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</si>
  <si>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</si>
  <si>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</si>
  <si>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</si>
  <si>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</si>
  <si>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</si>
  <si>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</si>
  <si>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</si>
  <si>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</si>
  <si>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</si>
  <si>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</si>
  <si>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</si>
  <si>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</si>
  <si>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</si>
  <si>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</si>
  <si>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</si>
  <si>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</si>
  <si>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</si>
  <si>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</si>
  <si>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</si>
  <si>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</si>
  <si>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</si>
  <si>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</si>
  <si>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</si>
  <si>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</si>
  <si>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</si>
  <si>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</si>
  <si>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</si>
  <si>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</si>
  <si>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</si>
  <si>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</si>
  <si>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</si>
  <si>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</si>
  <si>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</si>
  <si>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</si>
  <si>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</si>
  <si>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</si>
  <si>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</si>
  <si>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</si>
  <si>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</si>
  <si>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</si>
  <si>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</si>
  <si>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</si>
  <si>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</si>
  <si>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</si>
  <si>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</si>
  <si>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</si>
  <si>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</si>
  <si>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</si>
  <si>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</si>
  <si>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</si>
  <si>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</si>
  <si>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</si>
  <si>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</si>
  <si>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</si>
  <si>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</si>
  <si>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</si>
  <si>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</si>
  <si>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</si>
  <si>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</si>
  <si>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</si>
  <si>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</si>
  <si>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</si>
  <si>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</si>
  <si>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</si>
  <si>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</si>
  <si>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</si>
  <si>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</si>
  <si>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</si>
  <si>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</si>
  <si>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</si>
  <si>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</si>
  <si>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</si>
  <si>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</si>
  <si>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</si>
  <si>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</si>
  <si>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</si>
  <si>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</si>
  <si>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</si>
  <si>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</si>
  <si>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</si>
  <si>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</si>
  <si>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</si>
  <si>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</si>
  <si>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</si>
  <si>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</si>
  <si>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</si>
  <si>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</si>
  <si>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</si>
  <si>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</si>
  <si>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</si>
  <si>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</si>
  <si>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</si>
  <si>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</si>
  <si>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</si>
  <si>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</si>
  <si>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</si>
  <si>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</si>
  <si>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</si>
  <si>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</si>
  <si>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</si>
  <si>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</si>
  <si>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</si>
  <si>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</si>
  <si>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</si>
  <si>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</si>
  <si>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</si>
  <si>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</si>
  <si>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</si>
  <si>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</si>
  <si>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</si>
  <si>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</si>
  <si>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</si>
  <si>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</si>
  <si>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</si>
  <si>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</si>
  <si>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</si>
  <si>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</si>
  <si>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</si>
  <si>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</si>
  <si>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</si>
  <si>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</si>
  <si>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</si>
  <si>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</si>
  <si>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</si>
  <si>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</si>
  <si>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</si>
  <si>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</si>
  <si>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</si>
  <si>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</si>
  <si>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</si>
  <si>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</si>
  <si>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</si>
  <si>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</si>
  <si>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</si>
  <si>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</si>
  <si>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</si>
  <si>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</si>
  <si>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</si>
  <si>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</si>
  <si>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</si>
  <si>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</si>
  <si>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</si>
  <si>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</si>
  <si>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</si>
  <si>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</si>
  <si>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</si>
  <si>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</si>
  <si>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</si>
  <si>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</si>
  <si>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</si>
  <si>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</si>
  <si>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</si>
  <si>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</si>
  <si>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</si>
  <si>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</si>
  <si>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</si>
  <si>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</si>
  <si>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</si>
  <si>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</si>
  <si>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</si>
  <si>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</si>
  <si>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</si>
  <si>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</si>
  <si>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</si>
  <si>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</si>
  <si>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</si>
  <si>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</si>
  <si>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</si>
  <si>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</si>
  <si>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</si>
  <si>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</si>
  <si>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</si>
  <si>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</si>
  <si>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</si>
  <si>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</si>
  <si>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</si>
  <si>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</si>
  <si>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</si>
  <si>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</si>
  <si>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</si>
  <si>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</si>
  <si>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</si>
  <si>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</si>
  <si>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</si>
  <si>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</si>
  <si>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</si>
  <si>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</si>
  <si>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</si>
  <si>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</si>
  <si>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</si>
  <si>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</si>
  <si>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</si>
  <si>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</si>
  <si>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</si>
  <si>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</si>
  <si>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</si>
  <si>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</si>
  <si>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</si>
  <si>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</si>
  <si>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</si>
  <si>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</si>
  <si>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</si>
  <si>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</si>
  <si>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</si>
  <si>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</si>
  <si>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</si>
  <si>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</si>
  <si>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</si>
  <si>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</si>
  <si>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</si>
  <si>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</si>
  <si>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</si>
  <si>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</si>
  <si>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</si>
  <si>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</si>
  <si>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</si>
  <si>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</si>
  <si>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</si>
  <si>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</si>
  <si>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</si>
  <si>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</si>
  <si>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</si>
  <si>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</si>
  <si>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</si>
  <si>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</si>
  <si>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</si>
  <si>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</si>
  <si>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</si>
  <si>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</si>
  <si>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</si>
  <si>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</si>
  <si>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</si>
  <si>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</si>
  <si>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</si>
  <si>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</si>
  <si>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</si>
  <si>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</si>
  <si>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</si>
  <si>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</si>
  <si>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</si>
  <si>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</si>
  <si>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</si>
  <si>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</si>
  <si>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</si>
  <si>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</si>
  <si>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</si>
  <si>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</si>
  <si>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</si>
  <si>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</si>
  <si>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</si>
  <si>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</si>
  <si>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</si>
  <si>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</si>
  <si>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</si>
  <si>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</si>
  <si>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</si>
  <si>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</si>
  <si>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</si>
  <si>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</si>
  <si>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</si>
  <si>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</si>
  <si>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</si>
  <si>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</si>
  <si>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</si>
  <si>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</si>
  <si>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</si>
  <si>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</si>
  <si>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</si>
  <si>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</si>
  <si>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</si>
  <si>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</si>
  <si>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</si>
  <si>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</si>
  <si>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</si>
  <si>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</si>
  <si>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</si>
  <si>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</si>
  <si>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</si>
  <si>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</si>
  <si>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</si>
  <si>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</si>
  <si>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</si>
  <si>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</si>
  <si>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</si>
  <si>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</si>
  <si>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</si>
  <si>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</si>
  <si>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</si>
  <si>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</si>
  <si>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</si>
  <si>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</si>
  <si>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</si>
  <si>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</si>
  <si>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</si>
  <si>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</si>
  <si>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</si>
  <si>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</si>
  <si>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</si>
  <si>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</si>
  <si>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</si>
  <si>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</si>
  <si>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</si>
  <si>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</si>
  <si>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</si>
  <si>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</si>
  <si>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</si>
  <si>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</si>
  <si>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</si>
  <si>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</si>
  <si>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</si>
  <si>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</si>
  <si>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</si>
  <si>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</si>
  <si>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</si>
  <si>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</si>
  <si>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</si>
  <si>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</si>
  <si>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</si>
  <si>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</si>
  <si>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</si>
  <si>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</si>
  <si>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</si>
  <si>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</si>
  <si>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</si>
  <si>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</si>
  <si>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</si>
  <si>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</si>
  <si>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</si>
  <si>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</si>
  <si>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</si>
  <si>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</si>
  <si>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</si>
  <si>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</si>
  <si>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</si>
  <si>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</si>
  <si>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</si>
  <si>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</si>
  <si>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</si>
  <si>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</si>
  <si>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</si>
  <si>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</si>
  <si>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</si>
  <si>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</si>
  <si>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</si>
  <si>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</si>
  <si>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</si>
  <si>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</si>
  <si>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</si>
  <si>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</si>
  <si>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</si>
  <si>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</si>
  <si>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</si>
  <si>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</si>
  <si>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</si>
  <si>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</si>
  <si>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</si>
  <si>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</si>
  <si>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</si>
  <si>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</si>
  <si>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</si>
  <si>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</si>
  <si>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</si>
  <si>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</si>
  <si>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</si>
  <si>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</si>
  <si>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</si>
  <si>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</si>
  <si>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</si>
  <si>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</si>
  <si>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</si>
  <si>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</si>
  <si>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</si>
  <si>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</si>
  <si>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</si>
  <si>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</si>
  <si>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</si>
  <si>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</si>
  <si>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</si>
  <si>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</si>
  <si>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</si>
  <si>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</si>
  <si>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</si>
  <si>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</si>
  <si>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</si>
  <si>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</si>
  <si>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</si>
  <si>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</si>
  <si>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</si>
  <si>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</si>
  <si>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</si>
  <si>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</si>
  <si>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</si>
  <si>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</si>
  <si>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</si>
  <si>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</si>
  <si>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</si>
  <si>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</si>
  <si>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</si>
  <si>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</si>
  <si>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</si>
  <si>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</si>
  <si>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</si>
  <si>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</si>
  <si>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</si>
  <si>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</si>
  <si>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</si>
  <si>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</si>
  <si>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</si>
  <si>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</si>
  <si>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</si>
  <si>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</si>
  <si>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</si>
  <si>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</si>
  <si>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</si>
  <si>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</si>
  <si>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</si>
  <si>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</si>
  <si>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</si>
  <si>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</si>
  <si>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</si>
  <si>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</si>
  <si>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</si>
  <si>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</si>
  <si>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</si>
  <si>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</si>
  <si>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</si>
  <si>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</si>
  <si>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</si>
  <si>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</si>
  <si>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</si>
  <si>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</si>
  <si>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</si>
  <si>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</si>
  <si>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</si>
  <si>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</si>
  <si>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</si>
  <si>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</si>
  <si>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</si>
  <si>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</si>
  <si>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</si>
  <si>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</si>
  <si>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</si>
  <si>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</si>
  <si>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</si>
  <si>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</si>
  <si>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</si>
  <si>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</si>
  <si>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</si>
  <si>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</si>
  <si>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</si>
  <si>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</si>
  <si>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</si>
  <si>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</si>
  <si>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</si>
  <si>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</si>
  <si>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</si>
  <si>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</si>
  <si>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</si>
  <si>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</si>
  <si>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</si>
  <si>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</si>
  <si>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</si>
  <si>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</si>
  <si>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</si>
  <si>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</si>
  <si>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</si>
  <si>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</si>
  <si>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</si>
  <si>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</si>
  <si>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</si>
  <si>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</si>
  <si>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</si>
  <si>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</si>
  <si>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</si>
  <si>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</si>
  <si>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</si>
  <si>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</si>
  <si>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</si>
  <si>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</si>
  <si>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</si>
  <si>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</si>
  <si>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</si>
  <si>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</si>
  <si>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</si>
  <si>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</si>
  <si>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</si>
  <si>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</si>
  <si>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</si>
  <si>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</si>
  <si>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</si>
  <si>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</si>
  <si>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</si>
  <si>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</si>
  <si>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</si>
  <si>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</si>
  <si>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</si>
  <si>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</si>
  <si>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</si>
  <si>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</si>
  <si>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</si>
  <si>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</si>
  <si>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</si>
  <si>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</si>
  <si>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</si>
  <si>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</si>
  <si>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</si>
  <si>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</si>
  <si>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</si>
  <si>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</si>
  <si>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</si>
  <si>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</si>
  <si>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</si>
  <si>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</si>
  <si>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</si>
  <si>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</si>
  <si>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</si>
  <si>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</si>
  <si>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</si>
  <si>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</si>
  <si>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</si>
  <si>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</si>
  <si>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</si>
  <si>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</si>
  <si>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</si>
  <si>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</si>
  <si>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</si>
  <si>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</si>
  <si>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</si>
  <si>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</si>
  <si>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</si>
  <si>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</si>
  <si>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</si>
  <si>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</si>
  <si>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</si>
  <si>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</si>
  <si>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</si>
  <si>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</si>
  <si>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</si>
  <si>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</si>
  <si>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</si>
  <si>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</si>
  <si>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</si>
  <si>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</si>
  <si>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</si>
  <si>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</si>
  <si>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</si>
  <si>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</si>
  <si>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</si>
  <si>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</si>
  <si>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</si>
  <si>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</si>
  <si>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</si>
  <si>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</si>
  <si>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</si>
  <si>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</si>
  <si>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</si>
  <si>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</si>
  <si>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</si>
  <si>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</si>
  <si>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</si>
  <si>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</si>
  <si>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</si>
  <si>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</si>
  <si>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</si>
  <si>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</si>
  <si>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</si>
  <si>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</si>
  <si>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</si>
  <si>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</si>
  <si>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</si>
  <si>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</si>
  <si>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</si>
  <si>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</si>
  <si>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</si>
  <si>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</si>
  <si>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</si>
  <si>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</si>
  <si>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</si>
  <si>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</si>
  <si>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</si>
  <si>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</si>
  <si>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</si>
  <si>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</si>
  <si>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</si>
  <si>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</si>
  <si>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</si>
  <si>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</si>
  <si>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</si>
  <si>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</si>
  <si>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</si>
  <si>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</si>
  <si>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</si>
  <si>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</si>
  <si>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</si>
  <si>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</si>
  <si>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</si>
  <si>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</si>
  <si>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</si>
  <si>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</si>
  <si>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</si>
  <si>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</si>
  <si>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</si>
  <si>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</si>
  <si>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</si>
  <si>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</si>
  <si>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</si>
  <si>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</si>
  <si>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</si>
  <si>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</si>
  <si>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</si>
  <si>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</si>
  <si>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</si>
  <si>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</si>
  <si>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</si>
  <si>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</si>
  <si>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</si>
  <si>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</si>
  <si>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</si>
  <si>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</si>
  <si>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</si>
  <si>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</si>
  <si>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</si>
  <si>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</si>
  <si>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</si>
  <si>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</si>
  <si>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</si>
  <si>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</si>
  <si>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</si>
  <si>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</si>
  <si>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</si>
  <si>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</si>
  <si>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</si>
  <si>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</si>
  <si>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</si>
  <si>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</si>
  <si>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</si>
  <si>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</si>
  <si>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</si>
  <si>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</si>
  <si>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</si>
  <si>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</si>
  <si>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</si>
  <si>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</si>
  <si>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</si>
  <si>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</si>
  <si>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</si>
  <si>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</si>
  <si>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</si>
  <si>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</si>
  <si>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</si>
  <si>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</si>
  <si>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</si>
  <si>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</si>
  <si>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</si>
  <si>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</si>
  <si>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</si>
  <si>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</si>
  <si>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</si>
  <si>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</si>
  <si>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</si>
  <si>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</si>
  <si>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</si>
  <si>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</si>
  <si>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</si>
  <si>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</si>
  <si>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</si>
  <si>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</si>
  <si>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</si>
  <si>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</si>
  <si>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</si>
  <si>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</si>
  <si>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</si>
  <si>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</si>
  <si>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</si>
  <si>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</si>
  <si>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</si>
  <si>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</si>
  <si>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</si>
  <si>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</si>
  <si>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</si>
  <si>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</si>
  <si>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</si>
  <si>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</si>
  <si>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</si>
  <si>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</si>
  <si>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</si>
  <si>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</si>
  <si>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</si>
  <si>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</si>
  <si>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</si>
  <si>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</si>
  <si>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</si>
  <si>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</si>
  <si>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</si>
  <si>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</si>
  <si>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</si>
  <si>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</si>
  <si>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</si>
  <si>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</si>
  <si>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</si>
  <si>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</si>
  <si>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</si>
  <si>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</si>
  <si>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</si>
  <si>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</si>
  <si>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</si>
  <si>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</si>
  <si>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</si>
  <si>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</si>
  <si>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</si>
  <si>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</si>
  <si>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</si>
  <si>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</si>
  <si>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</si>
  <si>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</si>
  <si>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</si>
  <si>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</si>
  <si>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</si>
  <si>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</si>
  <si>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</si>
  <si>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</si>
  <si>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</si>
  <si>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</si>
  <si>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</si>
  <si>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</si>
  <si>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</si>
  <si>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</si>
  <si>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</si>
  <si>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</si>
  <si>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</si>
  <si>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</si>
  <si>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</si>
  <si>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</si>
  <si>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</si>
  <si>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</si>
  <si>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</si>
  <si>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</si>
  <si>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</si>
  <si>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</si>
  <si>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</si>
  <si>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</si>
  <si>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</si>
  <si>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</si>
  <si>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</si>
  <si>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</si>
  <si>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</si>
  <si>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</si>
  <si>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</si>
  <si>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</si>
  <si>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</si>
  <si>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</si>
  <si>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</si>
  <si>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</si>
  <si>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</si>
  <si>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</si>
  <si>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</si>
  <si>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</si>
  <si>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</si>
  <si>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</si>
  <si>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</si>
  <si>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</si>
  <si>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</si>
  <si>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</si>
  <si>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</si>
  <si>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</si>
  <si>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</si>
  <si>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</si>
  <si>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</si>
  <si>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</si>
  <si>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</si>
  <si>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</si>
  <si>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</si>
  <si>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</si>
  <si>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</si>
  <si>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</si>
  <si>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</si>
  <si>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</si>
  <si>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</si>
  <si>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</si>
  <si>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</si>
  <si>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</si>
  <si>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</si>
  <si>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</si>
  <si>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</si>
  <si>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</si>
  <si>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</si>
  <si>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</si>
  <si>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</si>
  <si>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</si>
  <si>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</si>
  <si>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</si>
  <si>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</si>
  <si>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</si>
  <si>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</si>
  <si>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</si>
  <si>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</si>
  <si>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</si>
  <si>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</si>
  <si>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</si>
  <si>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</si>
  <si>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</si>
  <si>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</si>
  <si>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</si>
  <si>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</si>
  <si>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</si>
  <si>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</si>
  <si>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</si>
  <si>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</si>
  <si>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</si>
  <si>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</si>
  <si>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</si>
  <si>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</si>
  <si>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</si>
  <si>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</si>
  <si>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</si>
  <si>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</si>
  <si>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</si>
  <si>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</si>
  <si>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</si>
  <si>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</si>
  <si>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</si>
  <si>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</si>
  <si>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</si>
  <si>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</si>
  <si>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</si>
  <si>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</si>
  <si>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</si>
  <si>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</si>
  <si>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</si>
  <si>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</si>
  <si>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</si>
  <si>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</si>
  <si>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</si>
  <si>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</si>
  <si>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</si>
  <si>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</si>
  <si>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</si>
  <si>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</si>
  <si>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</si>
  <si>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</si>
  <si>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</si>
  <si>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</si>
  <si>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</si>
  <si>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</si>
  <si>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</si>
  <si>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</si>
  <si>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</si>
  <si>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</si>
  <si>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</si>
  <si>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</si>
  <si>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</si>
  <si>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</si>
  <si>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</si>
  <si>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</si>
  <si>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</si>
  <si>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</si>
  <si>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</si>
  <si>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</si>
  <si>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</si>
  <si>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</si>
  <si>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</si>
  <si>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</si>
  <si>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</si>
  <si>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</si>
  <si>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</si>
  <si>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</si>
  <si>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</si>
  <si>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</si>
  <si>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</si>
  <si>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</si>
  <si>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</si>
  <si>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</si>
  <si>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</si>
  <si>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</si>
  <si>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</si>
  <si>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</si>
  <si>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</si>
  <si>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</si>
  <si>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</si>
  <si>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</si>
  <si>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</si>
  <si>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</si>
  <si>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</si>
  <si>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</si>
  <si>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</si>
  <si>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</si>
  <si>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</si>
  <si>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</si>
  <si>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</si>
  <si>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</si>
  <si>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</si>
  <si>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</si>
  <si>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</si>
  <si>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</si>
  <si>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</si>
  <si>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</si>
  <si>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</si>
  <si>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</si>
  <si>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</si>
  <si>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</si>
  <si>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</si>
  <si>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</si>
  <si>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</si>
  <si>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</si>
  <si>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</si>
  <si>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</si>
  <si>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</si>
  <si>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</si>
  <si>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</si>
  <si>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</si>
  <si>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</si>
  <si>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</si>
  <si>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</si>
  <si>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</si>
  <si>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</si>
  <si>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</si>
  <si>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</si>
  <si>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</si>
  <si>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</si>
  <si>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</si>
  <si>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</si>
  <si>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</si>
  <si>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</si>
  <si>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</si>
  <si>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</si>
  <si>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</si>
  <si>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</si>
  <si>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</si>
  <si>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</si>
  <si>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</si>
  <si>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</si>
  <si>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</si>
  <si>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</si>
  <si>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</si>
  <si>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</si>
  <si>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</si>
  <si>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</si>
  <si>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</si>
  <si>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</si>
  <si>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</si>
  <si>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</si>
  <si>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</si>
  <si>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</si>
  <si>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</si>
  <si>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</si>
  <si>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</si>
  <si>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</si>
  <si>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</si>
  <si>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</si>
  <si>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</si>
  <si>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</si>
  <si>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</si>
  <si>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</si>
  <si>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</si>
  <si>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</si>
  <si>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</si>
  <si>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</si>
  <si>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</si>
  <si>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</si>
  <si>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</si>
  <si>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</si>
  <si>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</si>
  <si>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</si>
  <si>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</si>
  <si>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</si>
  <si>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</si>
  <si>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</si>
  <si>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</si>
  <si>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</si>
  <si>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</si>
  <si>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</si>
  <si>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</si>
  <si>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</si>
  <si>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</si>
  <si>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</si>
  <si>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</si>
  <si>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</si>
  <si>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</si>
  <si>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</si>
  <si>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</si>
  <si>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</si>
  <si>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</si>
  <si>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</si>
  <si>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</si>
  <si>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</si>
  <si>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</si>
  <si>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</si>
  <si>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</si>
  <si>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</si>
  <si>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</si>
  <si>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</si>
  <si>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</si>
  <si>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</si>
  <si>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</si>
  <si>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</si>
  <si>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</si>
  <si>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</si>
  <si>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</si>
  <si>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</si>
  <si>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</si>
  <si>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</si>
  <si>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</si>
  <si>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</si>
  <si>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</si>
  <si>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</si>
  <si>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</si>
  <si>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</si>
  <si>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</si>
  <si>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</si>
  <si>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</si>
  <si>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</si>
  <si>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</si>
  <si>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</si>
  <si>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</si>
  <si>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</si>
  <si>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</si>
  <si>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</si>
  <si>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</si>
  <si>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</si>
  <si>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</si>
  <si>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</si>
  <si>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</si>
  <si>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</si>
  <si>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</si>
  <si>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</si>
  <si>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</si>
  <si>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</si>
  <si>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</si>
  <si>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</si>
  <si>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</si>
  <si>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</si>
  <si>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</si>
  <si>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</si>
  <si>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</si>
  <si>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</si>
  <si>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</si>
  <si>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</si>
  <si>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</si>
  <si>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</si>
  <si>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</si>
  <si>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</si>
  <si>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</si>
  <si>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</si>
  <si>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</si>
  <si>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</si>
  <si>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</si>
  <si>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</si>
  <si>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</si>
  <si>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</si>
  <si>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</si>
  <si>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</si>
  <si>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</si>
  <si>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</si>
  <si>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</si>
  <si>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</si>
  <si>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</si>
  <si>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</si>
  <si>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</si>
  <si>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</si>
  <si>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</si>
  <si>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</si>
  <si>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</si>
  <si>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</si>
  <si>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</si>
  <si>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</si>
  <si>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</si>
  <si>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</si>
  <si>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</si>
  <si>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</si>
  <si>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</si>
  <si>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</si>
  <si>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</si>
  <si>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</si>
  <si>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</si>
  <si>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</si>
  <si>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</si>
  <si>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</si>
  <si>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</si>
  <si>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</si>
  <si>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</si>
  <si>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</si>
  <si>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</si>
  <si>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</si>
  <si>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</si>
  <si>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</si>
  <si>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</si>
  <si>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</si>
  <si>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</si>
  <si>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</si>
  <si>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</si>
  <si>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</si>
  <si>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</si>
  <si>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</si>
  <si>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</si>
  <si>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</si>
  <si>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</si>
  <si>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</si>
  <si>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</si>
  <si>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</si>
  <si>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</si>
  <si>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</si>
  <si>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</si>
  <si>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</si>
  <si>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</si>
  <si>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</si>
  <si>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</si>
  <si>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</si>
  <si>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</si>
  <si>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</si>
  <si>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</si>
  <si>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</si>
  <si>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</si>
  <si>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</si>
  <si>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</si>
  <si>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</si>
  <si>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</si>
  <si>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</si>
  <si>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</si>
  <si>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</si>
  <si>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</si>
  <si>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</si>
  <si>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</si>
  <si>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</si>
  <si>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</si>
  <si>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</si>
  <si>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</si>
  <si>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</si>
  <si>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</si>
  <si>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</si>
  <si>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</si>
  <si>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</si>
  <si>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</si>
  <si>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</si>
  <si>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</si>
  <si>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</si>
  <si>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</si>
  <si>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</si>
  <si>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</si>
  <si>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</si>
  <si>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</si>
  <si>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</si>
  <si>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</si>
  <si>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</si>
  <si>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</si>
  <si>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</si>
  <si>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</si>
  <si>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</si>
  <si>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</si>
  <si>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</si>
  <si>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</si>
  <si>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</si>
  <si>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</si>
  <si>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</si>
  <si>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</si>
  <si>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</si>
  <si>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</si>
  <si>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</si>
  <si>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</si>
  <si>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</si>
  <si>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</si>
  <si>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</si>
  <si>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</si>
  <si>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</si>
  <si>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</si>
  <si>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</si>
  <si>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</si>
  <si>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</si>
  <si>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</si>
  <si>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</si>
  <si>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</si>
  <si>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</si>
  <si>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</si>
  <si>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</si>
  <si>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</si>
  <si>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</si>
  <si>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</si>
  <si>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</si>
  <si>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</si>
  <si>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</si>
  <si>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</si>
  <si>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</si>
  <si>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</si>
  <si>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</si>
  <si>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</si>
  <si>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</si>
  <si>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</si>
  <si>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</si>
  <si>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</si>
  <si>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</si>
  <si>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</si>
  <si>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</si>
  <si>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</si>
  <si>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</si>
  <si>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</si>
  <si>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</si>
  <si>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</si>
  <si>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</si>
  <si>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</si>
  <si>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</si>
  <si>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</si>
  <si>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</si>
  <si>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</si>
  <si>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</si>
  <si>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</si>
  <si>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</si>
  <si>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</si>
  <si>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</si>
  <si>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</si>
  <si>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</si>
  <si>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</si>
  <si>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</si>
  <si>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</si>
  <si>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</si>
  <si>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</si>
  <si>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</si>
  <si>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</si>
  <si>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</si>
  <si>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</si>
  <si>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</si>
  <si>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</si>
  <si>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</si>
  <si>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</si>
  <si>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</si>
  <si>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</si>
  <si>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</si>
  <si>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</si>
  <si>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</si>
  <si>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</si>
  <si>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</si>
  <si>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</si>
  <si>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</si>
  <si>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</si>
  <si>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</si>
  <si>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</si>
  <si>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</si>
  <si>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</si>
  <si>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</si>
  <si>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</si>
  <si>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</si>
  <si>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</si>
  <si>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</si>
  <si>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</si>
  <si>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</si>
  <si>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</si>
  <si>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</si>
  <si>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</si>
  <si>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</si>
  <si>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</si>
  <si>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</si>
  <si>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</si>
  <si>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</si>
  <si>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</si>
  <si>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</si>
  <si>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</si>
  <si>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</si>
  <si>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</si>
  <si>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</si>
  <si>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</si>
  <si>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</si>
  <si>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</si>
  <si>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</si>
  <si>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</si>
  <si>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</si>
  <si>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</si>
  <si>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</si>
  <si>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</si>
  <si>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</si>
  <si>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</si>
  <si>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</si>
  <si>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</si>
  <si>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</si>
  <si>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</si>
  <si>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</si>
  <si>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</si>
  <si>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</si>
  <si>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</si>
  <si>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</si>
  <si>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</si>
  <si>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</si>
  <si>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</si>
  <si>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</si>
  <si>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</si>
  <si>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</si>
  <si>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</si>
  <si>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</si>
  <si>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</si>
  <si>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</si>
  <si>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</si>
  <si>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</si>
  <si>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</si>
  <si>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</si>
  <si>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</si>
  <si>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</si>
  <si>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</si>
  <si>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</si>
  <si>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</si>
  <si>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</si>
  <si>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</si>
  <si>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</si>
  <si>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</si>
  <si>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</si>
  <si>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</si>
  <si>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</si>
  <si>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</si>
  <si>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</si>
  <si>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</si>
  <si>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</si>
  <si>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</si>
  <si>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</si>
  <si>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</si>
  <si>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</si>
  <si>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</si>
  <si>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</si>
  <si>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</si>
  <si>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</si>
  <si>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</si>
  <si>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</si>
  <si>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</si>
  <si>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</si>
  <si>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</si>
  <si>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</si>
  <si>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</si>
  <si>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</si>
  <si>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</si>
  <si>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</si>
  <si>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</si>
  <si>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</si>
  <si>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</si>
  <si>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</si>
  <si>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</si>
  <si>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</si>
  <si>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</si>
  <si>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</si>
  <si>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</si>
  <si>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</si>
  <si>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</si>
  <si>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</si>
  <si>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</si>
  <si>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</si>
  <si>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</si>
  <si>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</si>
  <si>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</si>
  <si>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</si>
  <si>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</si>
  <si>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</si>
  <si>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</si>
  <si>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</si>
  <si>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</si>
  <si>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</si>
  <si>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</si>
  <si>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</si>
  <si>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</si>
  <si>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</si>
  <si>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</si>
  <si>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</si>
  <si>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</si>
  <si>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</si>
  <si>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</si>
  <si>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</si>
  <si>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</si>
  <si>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</si>
  <si>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</si>
  <si>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</si>
  <si>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</si>
  <si>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</si>
  <si>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</si>
  <si>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</si>
  <si>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</si>
  <si>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</si>
  <si>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</si>
  <si>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</si>
  <si>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</si>
  <si>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</si>
  <si>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</si>
  <si>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</si>
  <si>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</si>
  <si>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</si>
  <si>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</si>
  <si>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</si>
  <si>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</si>
  <si>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</si>
  <si>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</si>
  <si>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</si>
  <si>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</si>
  <si>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</si>
  <si>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</si>
  <si>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</si>
  <si>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</si>
  <si>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</si>
  <si>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</si>
  <si>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</si>
  <si>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</si>
  <si>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</si>
  <si>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</si>
  <si>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</si>
  <si>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</si>
  <si>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</si>
  <si>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</si>
  <si>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</si>
  <si>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</si>
  <si>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</si>
  <si>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</si>
  <si>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</si>
  <si>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</si>
  <si>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</si>
  <si>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</si>
  <si>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</si>
  <si>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</si>
  <si>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</si>
  <si>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</si>
  <si>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</si>
  <si>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</si>
  <si>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</si>
  <si>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</si>
  <si>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</si>
  <si>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</si>
  <si>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</si>
  <si>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</si>
  <si>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</si>
  <si>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</si>
  <si>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</si>
  <si>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</si>
  <si>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</si>
  <si>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</si>
  <si>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</si>
  <si>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</si>
  <si>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</si>
  <si>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</si>
  <si>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</si>
  <si>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</si>
  <si>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</si>
  <si>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</si>
  <si>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</si>
  <si>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</si>
  <si>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</si>
  <si>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</si>
  <si>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</si>
  <si>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</si>
  <si>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</si>
  <si>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</si>
  <si>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</si>
  <si>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</si>
  <si>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</si>
  <si>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</si>
  <si>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</si>
  <si>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</si>
  <si>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</si>
  <si>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</si>
  <si>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</si>
  <si>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</si>
  <si>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</si>
  <si>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</si>
  <si>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</si>
  <si>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</si>
  <si>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</si>
  <si>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</si>
  <si>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</si>
  <si>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</si>
  <si>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</si>
  <si>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</si>
  <si>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</si>
  <si>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</si>
  <si>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</si>
  <si>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</si>
  <si>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</si>
  <si>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</si>
  <si>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</si>
  <si>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</si>
  <si>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</si>
  <si>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</si>
  <si>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</si>
  <si>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</si>
  <si>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</si>
  <si>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</si>
  <si>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</si>
  <si>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</si>
  <si>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</si>
  <si>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</si>
  <si>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</si>
  <si>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</si>
  <si>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</si>
  <si>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</si>
  <si>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</si>
  <si>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</si>
  <si>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</si>
  <si>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</si>
  <si>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</si>
  <si>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</si>
  <si>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</si>
  <si>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</si>
  <si>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</si>
  <si>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</si>
  <si>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</si>
  <si>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</si>
  <si>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</si>
  <si>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</si>
  <si>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</si>
  <si>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</si>
  <si>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</si>
  <si>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</si>
  <si>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</si>
  <si>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</si>
  <si>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</si>
  <si>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</si>
  <si>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</si>
  <si>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</si>
  <si>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</si>
  <si>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</si>
  <si>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</si>
  <si>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</si>
  <si>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</si>
  <si>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</si>
  <si>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</si>
  <si>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</si>
  <si>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</si>
  <si>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</si>
  <si>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</si>
  <si>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</si>
  <si>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</si>
  <si>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</si>
  <si>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</si>
  <si>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</si>
  <si>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</si>
  <si>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</si>
  <si>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</si>
  <si>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</si>
  <si>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</si>
  <si>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</si>
  <si>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</si>
  <si>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</si>
  <si>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</si>
  <si>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</si>
  <si>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</si>
  <si>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</si>
  <si>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</si>
  <si>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</si>
  <si>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</si>
  <si>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</si>
  <si>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</si>
  <si>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</si>
  <si>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</si>
  <si>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</si>
  <si>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</si>
  <si>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</si>
  <si>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</si>
  <si>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</si>
  <si>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</si>
  <si>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</si>
  <si>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</si>
  <si>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</si>
  <si>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</si>
  <si>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</si>
  <si>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</si>
  <si>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</si>
  <si>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</si>
  <si>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</si>
  <si>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</si>
  <si>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</si>
  <si>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</si>
  <si>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</si>
  <si>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</si>
  <si>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</si>
  <si>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</si>
  <si>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</si>
  <si>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</si>
  <si>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</si>
  <si>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</si>
  <si>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</si>
  <si>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</si>
  <si>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</si>
  <si>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</si>
  <si>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</si>
  <si>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</si>
  <si>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</si>
  <si>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</si>
  <si>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</si>
  <si>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</si>
  <si>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</si>
  <si>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</si>
  <si>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</si>
  <si>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</si>
  <si>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</si>
  <si>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</si>
  <si>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</si>
  <si>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</si>
  <si>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</si>
  <si>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</si>
  <si>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</si>
  <si>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</si>
  <si>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</si>
  <si>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</si>
  <si>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</si>
  <si>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</si>
  <si>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</si>
  <si>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</si>
  <si>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</si>
  <si>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</si>
  <si>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</si>
  <si>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</si>
  <si>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</si>
  <si>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</si>
  <si>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</si>
  <si>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</si>
  <si>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</si>
  <si>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</si>
  <si>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</si>
  <si>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</si>
  <si>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</si>
  <si>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</si>
  <si>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</si>
  <si>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</si>
  <si>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</si>
  <si>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</si>
  <si>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</si>
  <si>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</si>
  <si>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</si>
  <si>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</si>
  <si>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</si>
  <si>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</si>
  <si>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</si>
  <si>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</si>
  <si>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</si>
  <si>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</si>
  <si>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</si>
  <si>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</si>
  <si>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</si>
  <si>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</si>
  <si>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</si>
  <si>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</si>
  <si>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</si>
  <si>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</si>
  <si>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</si>
  <si>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</si>
  <si>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</si>
  <si>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</si>
  <si>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</si>
  <si>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</si>
  <si>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</si>
  <si>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</si>
  <si>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</si>
  <si>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</si>
  <si>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</si>
  <si>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</si>
  <si>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</si>
  <si>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</si>
  <si>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</si>
  <si>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</si>
  <si>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</si>
  <si>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</si>
  <si>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</si>
  <si>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</si>
  <si>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</si>
  <si>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</si>
  <si>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</si>
  <si>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</si>
  <si>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</si>
  <si>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</si>
  <si>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</si>
  <si>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</si>
  <si>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</si>
  <si>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</si>
  <si>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</si>
  <si>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</si>
  <si>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</si>
  <si>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</si>
  <si>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</si>
  <si>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</si>
  <si>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</si>
  <si>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</si>
  <si>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</si>
  <si>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</si>
  <si>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</si>
  <si>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</si>
  <si>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</si>
  <si>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</si>
  <si>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</si>
  <si>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</si>
  <si>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</si>
  <si>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</si>
  <si>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</si>
  <si>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</si>
  <si>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</si>
  <si>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</si>
  <si>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</si>
  <si>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</si>
  <si>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</si>
  <si>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</si>
  <si>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</si>
  <si>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</si>
  <si>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</si>
  <si>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</si>
  <si>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</si>
  <si>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</si>
  <si>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</si>
  <si>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</si>
  <si>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</si>
  <si>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</si>
  <si>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</si>
  <si>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</si>
  <si>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</si>
  <si>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</si>
  <si>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</si>
  <si>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</si>
  <si>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</si>
  <si>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</si>
  <si>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</si>
  <si>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</si>
  <si>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</si>
  <si>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</si>
  <si>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</si>
  <si>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</si>
  <si>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</si>
  <si>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</si>
  <si>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</si>
  <si>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</si>
  <si>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</si>
  <si>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</si>
  <si>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</si>
  <si>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</si>
  <si>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</si>
  <si>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</si>
  <si>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</si>
  <si>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</si>
  <si>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</si>
  <si>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</si>
  <si>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</si>
  <si>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</si>
  <si>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</si>
  <si>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</si>
  <si>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</si>
  <si>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</si>
  <si>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</si>
  <si>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</si>
  <si>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</si>
  <si>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</si>
  <si>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</si>
  <si>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</si>
  <si>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</si>
  <si>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</si>
  <si>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</si>
  <si>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</si>
  <si>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</si>
  <si>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</si>
  <si>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</si>
  <si>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</si>
  <si>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</si>
  <si>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</si>
  <si>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</si>
  <si>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</si>
  <si>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</si>
  <si>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</si>
  <si>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</si>
  <si>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</si>
  <si>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</si>
  <si>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</si>
  <si>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</si>
  <si>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</si>
  <si>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</si>
  <si>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</si>
  <si>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</si>
  <si>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</si>
  <si>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</si>
  <si>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</si>
  <si>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</si>
  <si>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</si>
  <si>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</si>
  <si>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</si>
  <si>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</si>
  <si>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</si>
  <si>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</si>
  <si>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</si>
  <si>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</si>
  <si>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</si>
  <si>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</si>
  <si>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</si>
  <si>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</si>
  <si>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</si>
  <si>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</si>
  <si>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</si>
  <si>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</si>
  <si>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</si>
  <si>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</si>
  <si>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</si>
  <si>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</si>
  <si>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</si>
  <si>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</si>
  <si>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</si>
  <si>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</si>
  <si>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</si>
  <si>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</si>
  <si>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</si>
  <si>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</si>
  <si>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</si>
  <si>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</si>
  <si>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</si>
  <si>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</si>
  <si>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</si>
  <si>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</si>
  <si>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</si>
  <si>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</si>
  <si>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</si>
  <si>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</si>
  <si>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</si>
  <si>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</si>
  <si>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</si>
  <si>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</si>
  <si>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</si>
  <si>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</si>
  <si>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</si>
  <si>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</si>
  <si>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</si>
  <si>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</si>
  <si>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</si>
  <si>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</si>
  <si>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</si>
  <si>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</si>
  <si>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</si>
  <si>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</si>
  <si>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</si>
  <si>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</si>
  <si>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</si>
  <si>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</si>
  <si>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</si>
  <si>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</si>
  <si>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</si>
  <si>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</si>
  <si>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</si>
  <si>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</si>
  <si>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</si>
  <si>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</si>
  <si>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</si>
  <si>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</si>
  <si>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</si>
  <si>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</si>
  <si>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</si>
  <si>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</si>
  <si>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</si>
  <si>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</si>
  <si>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</si>
  <si>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</si>
  <si>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</si>
  <si>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</si>
  <si>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</si>
  <si>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</si>
  <si>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</si>
  <si>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</si>
  <si>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</si>
  <si>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</si>
  <si>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</si>
  <si>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</si>
  <si>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</si>
  <si>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</si>
  <si>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</si>
  <si>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</si>
  <si>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</si>
  <si>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</si>
  <si>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</si>
  <si>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</si>
  <si>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</si>
  <si>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</si>
  <si>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</si>
  <si>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</si>
  <si>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</si>
  <si>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</si>
  <si>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</si>
  <si>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</si>
  <si>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</si>
  <si>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</si>
  <si>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</si>
  <si>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</si>
  <si>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</si>
  <si>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</si>
  <si>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</si>
  <si>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</si>
  <si>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</si>
  <si>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</si>
  <si>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</si>
  <si>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</si>
  <si>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</si>
  <si>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</si>
  <si>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</si>
  <si>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</si>
  <si>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</si>
  <si>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</si>
  <si>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</si>
  <si>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</si>
  <si>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</si>
  <si>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</si>
  <si>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</si>
  <si>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</si>
  <si>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</si>
  <si>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</si>
  <si>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</si>
  <si>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</si>
  <si>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</si>
  <si>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</si>
  <si>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</si>
  <si>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</si>
  <si>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</si>
  <si>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</si>
  <si>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</si>
  <si>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</si>
  <si>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</si>
  <si>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</si>
  <si>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</si>
  <si>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</si>
  <si>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</si>
  <si>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</si>
  <si>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</si>
  <si>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</si>
  <si>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</si>
  <si>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</si>
  <si>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</si>
  <si>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</si>
  <si>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</si>
  <si>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</si>
  <si>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</si>
  <si>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</si>
  <si>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</si>
  <si>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</si>
  <si>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</si>
  <si>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</si>
  <si>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</si>
  <si>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</si>
  <si>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</si>
  <si>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</si>
  <si>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</si>
  <si>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</si>
  <si>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</si>
  <si>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</si>
  <si>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</si>
  <si>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</si>
  <si>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</si>
  <si>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</si>
  <si>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</si>
  <si>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</si>
  <si>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</si>
  <si>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</si>
  <si>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</si>
  <si>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</si>
  <si>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</si>
  <si>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</si>
  <si>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</si>
  <si>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</si>
  <si>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</si>
  <si>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</si>
  <si>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</si>
  <si>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</si>
  <si>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</si>
  <si>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</si>
  <si>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</si>
  <si>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</si>
  <si>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</si>
  <si>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</si>
  <si>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</si>
  <si>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</si>
  <si>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</si>
  <si>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</si>
  <si>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</si>
  <si>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</si>
  <si>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</si>
  <si>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</si>
  <si>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</si>
  <si>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</si>
  <si>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</si>
  <si>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</si>
  <si>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</si>
  <si>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</si>
  <si>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</si>
  <si>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</si>
  <si>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</si>
  <si>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</si>
  <si>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</si>
  <si>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</si>
  <si>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</si>
  <si>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</si>
  <si>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</si>
  <si>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</si>
  <si>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</si>
  <si>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</si>
  <si>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</si>
  <si>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</si>
  <si>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</si>
  <si>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</si>
  <si>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</si>
  <si>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</si>
  <si>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</si>
  <si>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</si>
  <si>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</si>
  <si>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</si>
  <si>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</si>
  <si>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</si>
  <si>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</si>
  <si>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</si>
  <si>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</si>
  <si>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</si>
  <si>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</si>
  <si>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</si>
  <si>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</si>
  <si>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</si>
  <si>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</si>
  <si>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</si>
  <si>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</si>
  <si>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</si>
  <si>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</si>
  <si>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</si>
  <si>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</si>
  <si>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</si>
  <si>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</si>
  <si>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</si>
  <si>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</si>
  <si>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</si>
  <si>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</si>
  <si>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</si>
  <si>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</si>
  <si>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</si>
  <si>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</si>
  <si>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</si>
  <si>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</si>
  <si>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</si>
  <si>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</si>
  <si>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</si>
  <si>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</si>
  <si>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</si>
  <si>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</si>
  <si>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</si>
  <si>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</si>
  <si>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</si>
  <si>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</si>
  <si>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</si>
  <si>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</si>
  <si>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</si>
  <si>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</si>
  <si>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</si>
  <si>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</si>
  <si>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</si>
  <si>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</si>
  <si>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</si>
  <si>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</si>
  <si>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</si>
  <si>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</si>
  <si>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</si>
  <si>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</si>
  <si>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</si>
  <si>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</si>
  <si>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</si>
  <si>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</si>
  <si>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</si>
  <si>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</si>
  <si>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</si>
  <si>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</si>
  <si>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</si>
  <si>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</si>
  <si>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</si>
  <si>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</si>
  <si>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</si>
  <si>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</si>
  <si>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</si>
  <si>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</si>
  <si>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</si>
  <si>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</si>
  <si>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</si>
  <si>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</si>
  <si>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</si>
  <si>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</si>
  <si>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</si>
  <si>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</si>
  <si>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</si>
  <si>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</si>
  <si>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</si>
  <si>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</si>
  <si>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</si>
  <si>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</si>
  <si>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</si>
  <si>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</si>
  <si>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</si>
  <si>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</si>
  <si>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</si>
  <si>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</si>
  <si>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</si>
  <si>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</si>
  <si>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</si>
  <si>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</si>
  <si>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</si>
  <si>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</si>
  <si>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</si>
  <si>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</si>
  <si>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</si>
  <si>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</si>
  <si>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</si>
  <si>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</si>
  <si>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</si>
  <si>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</si>
  <si>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</si>
  <si>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</si>
  <si>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</si>
  <si>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</si>
  <si>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</si>
  <si>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</si>
  <si>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</si>
  <si>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</si>
  <si>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</si>
  <si>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</si>
  <si>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</si>
  <si>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</si>
  <si>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</si>
  <si>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</si>
  <si>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</si>
  <si>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</si>
  <si>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</si>
  <si>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</si>
  <si>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</si>
  <si>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</si>
  <si>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</si>
  <si>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</si>
  <si>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</si>
  <si>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</si>
  <si>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</si>
  <si>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</si>
  <si>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</si>
  <si>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</si>
  <si>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</si>
  <si>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</si>
  <si>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</si>
  <si>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</si>
  <si>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</si>
  <si>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</si>
  <si>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</si>
  <si>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</si>
  <si>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</si>
  <si>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</si>
  <si>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</si>
  <si>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</si>
  <si>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</si>
  <si>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</si>
  <si>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</si>
  <si>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</si>
  <si>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</si>
  <si>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</si>
  <si>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</si>
  <si>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</si>
  <si>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</si>
  <si>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</si>
  <si>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</si>
  <si>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</si>
  <si>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</si>
  <si>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</si>
  <si>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</si>
  <si>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</si>
  <si>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</si>
  <si>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</si>
  <si>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</si>
  <si>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</si>
  <si>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</si>
  <si>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</si>
  <si>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</si>
  <si>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</si>
  <si>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</si>
  <si>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</si>
  <si>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</si>
  <si>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</si>
  <si>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</si>
  <si>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</si>
  <si>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</si>
  <si>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</si>
  <si>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</si>
  <si>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</si>
  <si>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</si>
  <si>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</si>
  <si>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</si>
  <si>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</si>
  <si>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</si>
  <si>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</si>
  <si>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</si>
  <si>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</si>
  <si>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</si>
  <si>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</si>
  <si>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</si>
  <si>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</si>
  <si>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</si>
  <si>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</si>
  <si>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</si>
  <si>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</si>
  <si>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</si>
  <si>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</si>
  <si>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</si>
  <si>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</si>
  <si>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</si>
  <si>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</si>
  <si>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</si>
  <si>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</si>
  <si>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</si>
  <si>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</si>
  <si>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</si>
  <si>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</si>
  <si>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</si>
  <si>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</si>
  <si>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</si>
  <si>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</si>
  <si>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</si>
  <si>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</si>
  <si>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</si>
  <si>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</si>
  <si>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</si>
  <si>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</si>
  <si>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</si>
  <si>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</si>
  <si>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</si>
  <si>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</si>
  <si>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</si>
  <si>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</si>
  <si>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</si>
  <si>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</si>
  <si>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</si>
  <si>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</si>
  <si>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</si>
  <si>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</si>
  <si>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</si>
  <si>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</si>
  <si>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</si>
  <si>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</si>
  <si>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</si>
  <si>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</si>
  <si>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</si>
  <si>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</si>
  <si>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</si>
  <si>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</si>
  <si>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</si>
  <si>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</si>
  <si>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</si>
  <si>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</si>
  <si>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</si>
  <si>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</si>
  <si>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</si>
  <si>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</si>
  <si>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</si>
  <si>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</si>
  <si>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</si>
  <si>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</si>
  <si>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</si>
  <si>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</si>
  <si>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</si>
  <si>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</si>
  <si>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</si>
  <si>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</si>
  <si>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</si>
  <si>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</si>
  <si>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</si>
  <si>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</si>
  <si>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</si>
  <si>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</si>
  <si>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</si>
  <si>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</si>
  <si>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</si>
  <si>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</si>
  <si>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</si>
  <si>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</si>
  <si>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</si>
  <si>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</si>
  <si>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</si>
  <si>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</si>
  <si>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</si>
  <si>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</si>
  <si>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</si>
  <si>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</si>
  <si>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</si>
  <si>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</si>
  <si>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</si>
  <si>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</si>
  <si>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</si>
  <si>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</si>
  <si>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</si>
  <si>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</si>
  <si>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</si>
  <si>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</si>
  <si>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</si>
  <si>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</si>
  <si>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</si>
  <si>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</si>
  <si>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</si>
  <si>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</si>
  <si>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</si>
  <si>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</si>
  <si>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</si>
  <si>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</si>
  <si>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</si>
  <si>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</si>
  <si>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</si>
  <si>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</si>
  <si>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</si>
  <si>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</si>
  <si>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</si>
  <si>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</si>
  <si>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</si>
  <si>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</si>
  <si>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</si>
  <si>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</si>
  <si>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</si>
  <si>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</si>
  <si>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</si>
  <si>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</si>
  <si>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</si>
  <si>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</si>
  <si>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</si>
  <si>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</si>
  <si>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</si>
  <si>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</si>
  <si>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</si>
  <si>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</si>
  <si>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</si>
  <si>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</si>
  <si>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</si>
  <si>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</si>
  <si>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</si>
  <si>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</si>
  <si>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</si>
  <si>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</si>
  <si>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</si>
  <si>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</si>
  <si>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</si>
  <si>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</si>
  <si>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</si>
  <si>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</si>
  <si>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</si>
  <si>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</si>
  <si>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</si>
  <si>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</si>
  <si>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</si>
  <si>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</si>
  <si>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</si>
  <si>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</si>
  <si>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</si>
  <si>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</si>
  <si>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</si>
  <si>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</si>
  <si>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</si>
  <si>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</si>
  <si>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</si>
  <si>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</si>
  <si>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</si>
  <si>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</si>
  <si>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</si>
  <si>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</si>
  <si>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</si>
  <si>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</si>
  <si>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</si>
  <si>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</si>
  <si>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</si>
  <si>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</si>
  <si>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</si>
  <si>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</si>
  <si>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</si>
  <si>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</si>
  <si>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</si>
  <si>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</si>
  <si>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</si>
  <si>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</si>
  <si>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</si>
  <si>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</si>
  <si>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</si>
  <si>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</si>
  <si>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</si>
  <si>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</si>
  <si>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</si>
  <si>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</si>
  <si>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</si>
  <si>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</si>
  <si>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</si>
  <si>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</si>
  <si>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</si>
  <si>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</si>
  <si>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</si>
  <si>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</si>
  <si>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</si>
  <si>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</si>
  <si>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</si>
  <si>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</si>
  <si>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</si>
  <si>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</si>
  <si>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</si>
  <si>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</si>
  <si>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</si>
  <si>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</si>
  <si>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</si>
  <si>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</si>
  <si>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</si>
  <si>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</si>
  <si>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</si>
  <si>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</si>
  <si>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</si>
  <si>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</si>
  <si>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</si>
  <si>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</si>
  <si>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</si>
  <si>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</si>
  <si>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</si>
  <si>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</si>
  <si>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</si>
  <si>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</si>
  <si>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</si>
  <si>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</si>
  <si>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</si>
  <si>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</si>
  <si>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</si>
  <si>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</si>
  <si>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</si>
  <si>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</si>
  <si>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</si>
  <si>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</si>
  <si>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</si>
  <si>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</si>
  <si>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</si>
  <si>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</si>
  <si>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</si>
  <si>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</si>
  <si>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</si>
  <si>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</si>
  <si>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</si>
  <si>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</si>
  <si>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</si>
  <si>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</si>
  <si>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</si>
  <si>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</si>
  <si>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</si>
  <si>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</si>
  <si>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</si>
  <si>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</si>
  <si>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</si>
  <si>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</si>
  <si>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</si>
  <si>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</si>
  <si>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</si>
  <si>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</si>
  <si>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</si>
  <si>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</si>
  <si>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</si>
  <si>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</si>
  <si>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</si>
  <si>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</si>
  <si>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</si>
  <si>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</si>
  <si>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</si>
  <si>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</si>
  <si>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</si>
  <si>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</si>
  <si>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</si>
  <si>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</si>
  <si>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</si>
  <si>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</si>
  <si>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</si>
  <si>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</si>
  <si>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</si>
  <si>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</si>
  <si>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</si>
  <si>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</si>
  <si>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</si>
  <si>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</si>
  <si>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</si>
  <si>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</si>
  <si>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</si>
  <si>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</si>
  <si>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</si>
  <si>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</si>
  <si>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</si>
  <si>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</si>
  <si>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</si>
  <si>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</si>
  <si>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</si>
  <si>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</si>
  <si>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</si>
  <si>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</si>
  <si>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</si>
  <si>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</si>
  <si>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</si>
  <si>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</si>
  <si>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</si>
  <si>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</si>
  <si>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</si>
  <si>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</si>
  <si>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</si>
  <si>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</si>
  <si>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</si>
  <si>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</si>
  <si>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</si>
  <si>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</si>
  <si>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</si>
  <si>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</si>
  <si>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</si>
  <si>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</si>
  <si>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</si>
  <si>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</si>
  <si>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</si>
  <si>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</si>
  <si>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</si>
  <si>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</si>
  <si>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</si>
  <si>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</si>
  <si>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</si>
  <si>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</si>
  <si>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</si>
  <si>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</si>
  <si>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</si>
  <si>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</si>
  <si>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</si>
  <si>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</si>
  <si>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</si>
  <si>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</si>
  <si>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</si>
  <si>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</si>
  <si>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</si>
  <si>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</si>
  <si>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</si>
  <si>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</si>
  <si>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</si>
  <si>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</si>
  <si>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</si>
  <si>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</si>
  <si>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</si>
  <si>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</si>
  <si>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</si>
  <si>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</si>
  <si>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</si>
  <si>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</si>
  <si>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</si>
  <si>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</si>
  <si>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</si>
  <si>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</si>
  <si>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</si>
  <si>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</si>
  <si>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</si>
  <si>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</si>
  <si>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</si>
  <si>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</si>
  <si>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</si>
  <si>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</si>
  <si>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</si>
  <si>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</si>
  <si>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</si>
  <si>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</si>
  <si>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</si>
  <si>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</si>
  <si>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</si>
  <si>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</si>
  <si>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</si>
  <si>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</si>
  <si>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</si>
  <si>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</si>
  <si>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</si>
  <si>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</si>
  <si>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</si>
  <si>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</si>
  <si>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</si>
  <si>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</si>
  <si>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</si>
  <si>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</si>
  <si>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</si>
  <si>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</si>
  <si>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</si>
  <si>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</si>
  <si>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</si>
  <si>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</si>
  <si>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</si>
  <si>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</si>
  <si>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</si>
  <si>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</si>
  <si>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</si>
  <si>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</si>
  <si>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</si>
  <si>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</si>
  <si>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</si>
  <si>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</si>
  <si>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</si>
  <si>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</si>
  <si>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</si>
  <si>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</si>
  <si>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</si>
  <si>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</si>
  <si>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</si>
  <si>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</si>
  <si>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</si>
  <si>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</si>
  <si>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</si>
  <si>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</si>
  <si>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</si>
  <si>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</si>
  <si>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</si>
  <si>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</si>
  <si>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</si>
  <si>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</si>
  <si>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</si>
  <si>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</si>
  <si>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</si>
  <si>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</si>
  <si>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</si>
  <si>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</si>
  <si>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</si>
  <si>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</si>
  <si>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</si>
  <si>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</si>
  <si>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</si>
  <si>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</si>
  <si>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</si>
  <si>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</si>
  <si>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</si>
  <si>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</si>
  <si>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</si>
  <si>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</si>
  <si>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</si>
  <si>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</si>
  <si>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</si>
  <si>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</si>
  <si>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</si>
  <si>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</si>
  <si>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</si>
  <si>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</si>
  <si>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</si>
  <si>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</si>
  <si>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</si>
  <si>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</si>
  <si>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</si>
  <si>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</si>
  <si>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</si>
  <si>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</si>
  <si>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</si>
  <si>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</si>
  <si>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</si>
  <si>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</si>
  <si>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</si>
  <si>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</si>
  <si>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</si>
  <si>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</si>
  <si>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</si>
  <si>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</si>
  <si>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</si>
  <si>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</si>
  <si>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</si>
  <si>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</si>
  <si>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</si>
  <si>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</si>
  <si>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</si>
  <si>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</si>
  <si>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</si>
  <si>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</si>
  <si>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</si>
  <si>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</si>
  <si>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</si>
  <si>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</si>
  <si>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</si>
  <si>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</si>
  <si>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</si>
  <si>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</si>
  <si>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</si>
  <si>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</si>
  <si>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</si>
  <si>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</si>
  <si>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</si>
  <si>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</si>
  <si>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</si>
  <si>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</si>
  <si>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</si>
  <si>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</si>
  <si>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</si>
  <si>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</si>
  <si>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</si>
  <si>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</si>
  <si>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</si>
  <si>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</si>
  <si>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</si>
  <si>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</si>
  <si>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</si>
  <si>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</si>
  <si>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</si>
  <si>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</si>
  <si>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</si>
  <si>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</si>
  <si>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</si>
  <si>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</si>
  <si>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</si>
  <si>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</si>
  <si>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</si>
  <si>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</si>
  <si>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</si>
  <si>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</si>
  <si>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</si>
  <si>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</si>
  <si>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</si>
  <si>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</si>
  <si>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</si>
  <si>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</si>
  <si>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</si>
  <si>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</si>
  <si>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</si>
  <si>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</si>
  <si>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</si>
  <si>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</si>
  <si>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</si>
  <si>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</si>
  <si>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</si>
  <si>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</si>
  <si>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</si>
  <si>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</si>
  <si>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</si>
  <si>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</si>
  <si>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</si>
  <si>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</si>
  <si>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</si>
  <si>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</si>
  <si>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</si>
  <si>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</si>
  <si>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</si>
  <si>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</si>
  <si>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</si>
  <si>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</si>
  <si>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</si>
  <si>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</si>
  <si>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</si>
  <si>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</si>
  <si>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</si>
  <si>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</si>
  <si>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</si>
  <si>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</si>
  <si>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</si>
  <si>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</si>
  <si>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</si>
  <si>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</si>
  <si>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</si>
  <si>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</si>
  <si>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</si>
  <si>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</si>
  <si>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</si>
  <si>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</si>
  <si>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</si>
  <si>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</si>
  <si>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</si>
  <si>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</si>
  <si>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</si>
  <si>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</si>
  <si>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</si>
  <si>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</si>
  <si>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</si>
  <si>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</si>
  <si>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</si>
  <si>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</si>
  <si>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</si>
  <si>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</si>
  <si>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</si>
  <si>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</si>
  <si>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</si>
  <si>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</si>
  <si>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</si>
  <si>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</si>
  <si>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</si>
  <si>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</si>
  <si>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</si>
  <si>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</si>
  <si>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</si>
  <si>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</si>
  <si>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</si>
  <si>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</si>
  <si>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</si>
  <si>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</si>
  <si>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</si>
  <si>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</si>
  <si>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</si>
  <si>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</si>
  <si>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</si>
  <si>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</si>
  <si>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</si>
  <si>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</si>
  <si>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</si>
  <si>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</si>
  <si>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</si>
  <si>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</si>
  <si>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</si>
  <si>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</si>
  <si>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</si>
  <si>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</si>
  <si>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</si>
  <si>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</si>
  <si>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</si>
  <si>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</si>
  <si>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</si>
  <si>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</si>
  <si>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</si>
  <si>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</si>
  <si>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</si>
  <si>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</si>
  <si>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</si>
  <si>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</si>
  <si>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</si>
  <si>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</si>
  <si>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</si>
  <si>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</si>
  <si>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</si>
  <si>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</si>
  <si>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</si>
  <si>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</si>
  <si>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</si>
  <si>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</si>
  <si>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</si>
  <si>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</si>
  <si>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</si>
  <si>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</si>
  <si>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</si>
  <si>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</si>
  <si>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</si>
  <si>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</si>
  <si>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</si>
  <si>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</si>
  <si>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</si>
  <si>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</si>
  <si>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</si>
  <si>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</si>
  <si>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</si>
  <si>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</si>
  <si>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</si>
  <si>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</si>
  <si>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</si>
  <si>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</si>
  <si>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</si>
  <si>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</si>
  <si>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</si>
  <si>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</si>
  <si>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</si>
  <si>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</si>
  <si>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</si>
  <si>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</si>
  <si>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</si>
  <si>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</si>
  <si>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</si>
  <si>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</si>
  <si>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</si>
  <si>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</si>
  <si>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</si>
  <si>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</si>
  <si>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</si>
  <si>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</si>
  <si>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</si>
  <si>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</si>
  <si>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</si>
  <si>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</si>
  <si>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</si>
  <si>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</si>
  <si>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</si>
  <si>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</si>
  <si>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</si>
  <si>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</si>
  <si>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</si>
  <si>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</si>
  <si>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</si>
  <si>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</si>
  <si>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</si>
  <si>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</si>
  <si>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</si>
  <si>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</si>
  <si>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</si>
  <si>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</si>
  <si>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</si>
  <si>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</si>
  <si>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</si>
  <si>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</si>
  <si>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</si>
  <si>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</si>
  <si>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</si>
  <si>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</si>
  <si>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</si>
  <si>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</si>
  <si>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</si>
  <si>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</si>
  <si>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</si>
  <si>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</si>
  <si>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</si>
  <si>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</si>
  <si>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</si>
  <si>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</si>
  <si>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</si>
  <si>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</si>
  <si>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</si>
  <si>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</si>
  <si>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</si>
  <si>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</si>
  <si>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</si>
  <si>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</si>
  <si>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</si>
  <si>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</si>
  <si>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</si>
  <si>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</si>
  <si>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</si>
  <si>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</si>
  <si>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</si>
  <si>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</si>
  <si>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</si>
  <si>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</si>
  <si>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</si>
  <si>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</si>
  <si>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</si>
  <si>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</si>
  <si>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</si>
  <si>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</si>
  <si>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</si>
  <si>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</si>
  <si>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</si>
  <si>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</si>
  <si>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</si>
  <si>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</si>
  <si>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</si>
  <si>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</si>
  <si>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</si>
  <si>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</si>
  <si>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</si>
  <si>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</si>
  <si>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</si>
  <si>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</si>
  <si>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</si>
  <si>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</si>
  <si>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</si>
  <si>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</si>
  <si>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</si>
  <si>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</si>
  <si>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</si>
  <si>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</si>
  <si>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</si>
  <si>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</si>
  <si>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</si>
  <si>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</si>
  <si>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</si>
  <si>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</si>
  <si>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</si>
  <si>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</si>
  <si>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</si>
  <si>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</si>
  <si>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</si>
  <si>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</si>
  <si>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</si>
  <si>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</si>
  <si>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</si>
  <si>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</si>
  <si>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</si>
  <si>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</si>
  <si>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</si>
  <si>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</si>
  <si>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</si>
  <si>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</si>
  <si>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</si>
  <si>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</si>
  <si>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</si>
  <si>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</si>
  <si>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</si>
  <si>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</si>
  <si>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</si>
  <si>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</si>
  <si>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</si>
  <si>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</si>
  <si>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</si>
  <si>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</si>
  <si>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</si>
  <si>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</si>
  <si>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</si>
  <si>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</si>
  <si>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</si>
  <si>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</si>
  <si>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</si>
  <si>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</si>
  <si>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</si>
  <si>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</si>
  <si>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</si>
  <si>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</si>
  <si>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</si>
  <si>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</si>
  <si>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</si>
  <si>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</si>
  <si>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</si>
  <si>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</si>
  <si>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</si>
  <si>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</si>
  <si>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</si>
  <si>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</si>
  <si>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</si>
  <si>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</si>
  <si>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</si>
  <si>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</si>
  <si>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</si>
  <si>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</si>
  <si>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</si>
  <si>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</si>
  <si>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</si>
  <si>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</si>
  <si>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</si>
  <si>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</si>
  <si>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</si>
  <si>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</si>
  <si>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</si>
  <si>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</si>
  <si>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</si>
  <si>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</si>
  <si>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</si>
  <si>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</si>
  <si>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</si>
  <si>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</si>
  <si>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</si>
  <si>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</si>
  <si>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</si>
  <si>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</si>
  <si>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</si>
  <si>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</si>
  <si>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</si>
  <si>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</si>
  <si>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</si>
  <si>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</si>
  <si>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</si>
  <si>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</si>
  <si>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</si>
  <si>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</si>
  <si>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</si>
  <si>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</si>
  <si>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</si>
  <si>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</si>
  <si>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</si>
  <si>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</si>
  <si>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</si>
  <si>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</si>
  <si>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</si>
  <si>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</si>
  <si>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</si>
  <si>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</si>
  <si>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</si>
  <si>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</si>
  <si>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</si>
  <si>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</si>
  <si>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</si>
  <si>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</si>
  <si>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</si>
  <si>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</si>
  <si>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</si>
  <si>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</si>
  <si>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</si>
  <si>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</si>
  <si>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</si>
  <si>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</si>
  <si>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</si>
  <si>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</si>
  <si>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</si>
  <si>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</si>
  <si>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</si>
  <si>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</si>
  <si>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</si>
  <si>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</si>
  <si>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</si>
  <si>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</si>
  <si>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</si>
  <si>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</si>
  <si>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</si>
  <si>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</si>
  <si>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</si>
  <si>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</si>
  <si>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</si>
  <si>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</si>
  <si>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</si>
  <si>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</si>
  <si>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</si>
  <si>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</si>
  <si>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</si>
  <si>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</si>
  <si>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</si>
  <si>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</si>
  <si>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</si>
  <si>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</si>
  <si>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</si>
  <si>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</si>
  <si>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</si>
  <si>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</si>
  <si>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</si>
  <si>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</si>
  <si>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</si>
  <si>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</si>
  <si>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</si>
  <si>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</si>
  <si>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</si>
  <si>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</si>
  <si>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</si>
  <si>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</si>
  <si>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</si>
  <si>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</si>
  <si>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</si>
  <si>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</si>
  <si>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</si>
  <si>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</si>
  <si>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</si>
  <si>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</si>
  <si>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</si>
  <si>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</si>
  <si>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</si>
  <si>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</si>
  <si>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</si>
  <si>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</si>
  <si>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</si>
  <si>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</si>
  <si>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</si>
  <si>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</si>
  <si>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</si>
  <si>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</si>
  <si>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</si>
  <si>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</si>
  <si>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</si>
  <si>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</si>
  <si>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</si>
  <si>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</si>
  <si>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</si>
  <si>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</si>
  <si>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</si>
  <si>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</si>
  <si>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</si>
  <si>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</si>
  <si>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</si>
  <si>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</si>
  <si>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</si>
  <si>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</si>
  <si>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</si>
  <si>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</si>
  <si>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</si>
  <si>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</si>
  <si>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</si>
  <si>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</si>
  <si>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</si>
  <si>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</si>
  <si>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</si>
  <si>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</si>
  <si>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</si>
  <si>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</si>
  <si>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</si>
  <si>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</si>
  <si>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</si>
  <si>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</si>
  <si>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</si>
  <si>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</si>
  <si>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</si>
  <si>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</si>
  <si>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</si>
  <si>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</si>
  <si>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</si>
  <si>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</si>
  <si>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</si>
  <si>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</si>
  <si>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</si>
  <si>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</si>
  <si>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</si>
  <si>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</si>
  <si>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</si>
  <si>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</si>
  <si>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</si>
  <si>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</si>
  <si>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</si>
  <si>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</si>
  <si>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</si>
  <si>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</si>
  <si>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</si>
  <si>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</si>
  <si>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</si>
  <si>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</si>
  <si>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</si>
  <si>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</si>
  <si>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</si>
  <si>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</si>
  <si>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</si>
  <si>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</si>
  <si>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</si>
  <si>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</si>
  <si>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</si>
  <si>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</si>
  <si>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</si>
  <si>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</si>
  <si>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</si>
  <si>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</si>
  <si>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</si>
  <si>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</si>
  <si>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</si>
  <si>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</si>
  <si>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</si>
  <si>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</si>
  <si>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</si>
  <si>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</si>
  <si>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</si>
  <si>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</si>
  <si>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</si>
  <si>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</si>
  <si>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</si>
  <si>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</si>
  <si>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</si>
  <si>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</si>
  <si>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</si>
  <si>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</si>
  <si>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</si>
  <si>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</si>
  <si>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</si>
  <si>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</si>
  <si>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</si>
  <si>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</si>
  <si>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</si>
  <si>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</si>
  <si>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</si>
  <si>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</si>
  <si>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</si>
  <si>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</si>
  <si>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</si>
  <si>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</si>
  <si>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</si>
  <si>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</si>
  <si>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</si>
  <si>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</si>
  <si>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</si>
  <si>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</si>
  <si>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</si>
  <si>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</si>
  <si>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</si>
  <si>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</si>
  <si>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</si>
  <si>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</si>
  <si>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</si>
  <si>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</si>
  <si>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</si>
  <si>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</si>
  <si>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</si>
  <si>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</si>
  <si>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</si>
  <si>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</si>
  <si>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</si>
  <si>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</si>
  <si>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</si>
  <si>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</si>
  <si>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</si>
  <si>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</si>
  <si>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</si>
  <si>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</si>
  <si>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</si>
  <si>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</si>
  <si>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</si>
  <si>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</si>
  <si>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</si>
  <si>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</si>
  <si>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</si>
  <si>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</si>
  <si>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</si>
  <si>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</si>
  <si>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</si>
  <si>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</si>
  <si>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</si>
  <si>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</si>
  <si>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</si>
  <si>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</si>
  <si>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</si>
  <si>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</si>
  <si>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</si>
  <si>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</si>
  <si>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</si>
  <si>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</si>
  <si>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</si>
  <si>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</si>
  <si>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</si>
  <si>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</si>
  <si>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</si>
  <si>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</si>
  <si>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</si>
  <si>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</si>
  <si>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</si>
  <si>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</si>
  <si>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</si>
  <si>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</si>
  <si>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</si>
  <si>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</si>
  <si>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</si>
  <si>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</si>
  <si>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</si>
  <si>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</si>
  <si>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</si>
  <si>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</si>
  <si>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</si>
  <si>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</si>
  <si>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</si>
  <si>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</si>
  <si>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</si>
  <si>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</si>
  <si>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</si>
  <si>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</si>
  <si>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</si>
  <si>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</si>
  <si>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</si>
  <si>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</si>
  <si>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</si>
  <si>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</si>
  <si>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</si>
  <si>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</si>
  <si>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</si>
  <si>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</si>
  <si>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</si>
  <si>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</si>
  <si>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</si>
  <si>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</si>
  <si>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</si>
  <si>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</si>
  <si>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</si>
  <si>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</si>
  <si>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</si>
  <si>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</si>
  <si>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</si>
  <si>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</si>
  <si>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</si>
  <si>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</si>
  <si>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</si>
  <si>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</si>
  <si>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</si>
  <si>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</si>
  <si>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</si>
  <si>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</si>
  <si>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</si>
  <si>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</si>
  <si>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</si>
  <si>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</si>
  <si>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</si>
  <si>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</si>
  <si>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</si>
  <si>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</si>
  <si>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</si>
  <si>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</si>
  <si>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</si>
  <si>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</si>
  <si>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</si>
  <si>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</si>
  <si>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</si>
  <si>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</si>
  <si>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</si>
  <si>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</si>
  <si>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</si>
  <si>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</si>
  <si>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</si>
  <si>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</si>
  <si>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</si>
  <si>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</si>
  <si>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</si>
  <si>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</si>
  <si>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</si>
  <si>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</si>
  <si>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</si>
  <si>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</si>
  <si>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</si>
  <si>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</si>
  <si>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</si>
  <si>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</si>
  <si>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</si>
  <si>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</si>
  <si>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</si>
  <si>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</si>
  <si>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</si>
  <si>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</si>
  <si>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</si>
  <si>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</si>
  <si>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</si>
  <si>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</si>
  <si>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</si>
  <si>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</si>
  <si>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</si>
  <si>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</si>
  <si>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</si>
  <si>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</si>
  <si>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</si>
  <si>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</si>
  <si>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</si>
  <si>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</si>
  <si>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</si>
  <si>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</si>
  <si>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</si>
  <si>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</si>
  <si>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</si>
  <si>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</si>
  <si>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</si>
  <si>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</si>
  <si>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</si>
  <si>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</si>
  <si>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</si>
  <si>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</si>
  <si>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</si>
  <si>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</si>
  <si>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</si>
  <si>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</si>
  <si>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</si>
  <si>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</si>
  <si>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</si>
  <si>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</si>
  <si>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</si>
  <si>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</si>
  <si>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</si>
  <si>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</si>
  <si>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</si>
  <si>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</si>
  <si>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</si>
  <si>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</si>
  <si>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</si>
  <si>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</si>
  <si>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</si>
  <si>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</si>
  <si>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</si>
  <si>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</si>
  <si>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</si>
  <si>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</si>
  <si>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</si>
  <si>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</si>
  <si>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</si>
  <si>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</si>
  <si>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</si>
  <si>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</si>
  <si>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</si>
  <si>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</si>
  <si>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</si>
  <si>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</si>
  <si>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</si>
  <si>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</si>
  <si>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</si>
  <si>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</si>
  <si>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</si>
  <si>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</si>
  <si>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</si>
  <si>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</si>
  <si>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</si>
  <si>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</si>
  <si>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</si>
  <si>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</si>
  <si>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</si>
  <si>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</si>
  <si>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</si>
  <si>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</si>
  <si>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</si>
  <si>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</si>
  <si>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</si>
  <si>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</si>
  <si>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</si>
  <si>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</si>
  <si>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</si>
  <si>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</si>
  <si>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</si>
  <si>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</si>
  <si>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</si>
  <si>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</si>
  <si>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</si>
  <si>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</si>
  <si>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</si>
  <si>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</si>
  <si>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</si>
  <si>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</si>
  <si>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</si>
  <si>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</si>
  <si>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</si>
  <si>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</si>
  <si>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</si>
  <si>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</si>
  <si>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</si>
  <si>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</si>
  <si>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</si>
  <si>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</si>
  <si>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</si>
  <si>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</si>
  <si>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</si>
  <si>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</si>
  <si>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</si>
  <si>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</si>
  <si>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</si>
  <si>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</si>
  <si>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</si>
  <si>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</si>
  <si>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</si>
  <si>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</si>
  <si>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</si>
  <si>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</si>
  <si>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</si>
  <si>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</si>
  <si>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</si>
  <si>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</si>
  <si>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</si>
  <si>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</si>
  <si>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</si>
  <si>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</si>
  <si>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</si>
  <si>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</si>
  <si>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</si>
  <si>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</si>
  <si>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</si>
  <si>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</si>
  <si>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</si>
  <si>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</si>
  <si>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</si>
  <si>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</si>
  <si>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</si>
  <si>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</si>
  <si>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</si>
  <si>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</si>
  <si>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</si>
  <si>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</si>
  <si>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</si>
  <si>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</si>
  <si>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</si>
  <si>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</si>
  <si>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</si>
  <si>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</si>
  <si>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</si>
  <si>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</si>
  <si>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</si>
  <si>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</si>
  <si>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</si>
  <si>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</si>
  <si>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</si>
  <si>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</si>
  <si>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</si>
  <si>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</si>
  <si>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</si>
  <si>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</si>
  <si>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</si>
  <si>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</si>
  <si>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</si>
  <si>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</si>
  <si>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</si>
  <si>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</si>
  <si>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</si>
  <si>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</si>
  <si>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</si>
  <si>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</si>
  <si>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</si>
  <si>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</si>
  <si>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</si>
  <si>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</si>
  <si>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</si>
  <si>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</si>
  <si>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</si>
  <si>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</si>
  <si>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</si>
  <si>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</si>
  <si>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</si>
  <si>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</si>
  <si>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</si>
  <si>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</si>
  <si>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</si>
  <si>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</si>
  <si>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</si>
  <si>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</si>
  <si>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</si>
  <si>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</si>
  <si>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</si>
  <si>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</si>
  <si>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</si>
  <si>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</si>
  <si>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</si>
  <si>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</si>
  <si>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</si>
  <si>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</si>
  <si>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</si>
  <si>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</si>
  <si>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</si>
  <si>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</si>
  <si>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</si>
  <si>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</si>
  <si>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</si>
  <si>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</si>
  <si>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</si>
  <si>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</si>
  <si>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</si>
  <si>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</si>
  <si>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</si>
  <si>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</si>
  <si>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</si>
  <si>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</si>
  <si>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</si>
  <si>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</si>
  <si>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</si>
  <si>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</si>
  <si>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</si>
  <si>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</si>
  <si>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</si>
  <si>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</si>
  <si>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</si>
  <si>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</si>
  <si>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</si>
  <si>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</si>
  <si>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</si>
  <si>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</si>
  <si>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</si>
  <si>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</si>
  <si>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</si>
  <si>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</si>
  <si>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</si>
  <si>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</si>
  <si>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</si>
  <si>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</si>
  <si>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</si>
  <si>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</si>
  <si>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</si>
  <si>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</si>
  <si>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</si>
  <si>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</si>
  <si>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</si>
  <si>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</si>
  <si>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</si>
  <si>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</si>
  <si>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</si>
  <si>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</si>
  <si>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</si>
  <si>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</si>
  <si>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</si>
  <si>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</si>
  <si>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</si>
  <si>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</si>
  <si>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</si>
  <si>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</si>
  <si>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</si>
  <si>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</si>
  <si>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</si>
  <si>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</si>
  <si>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</si>
  <si>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</si>
  <si>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</si>
  <si>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</si>
  <si>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</si>
  <si>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</si>
  <si>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</si>
  <si>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</si>
  <si>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</si>
  <si>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</si>
  <si>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</si>
  <si>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</si>
  <si>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</si>
  <si>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</si>
  <si>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</si>
  <si>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</si>
  <si>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</si>
  <si>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</si>
  <si>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</si>
  <si>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</si>
  <si>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</si>
  <si>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</si>
  <si>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</si>
  <si>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</si>
  <si>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</si>
  <si>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</si>
  <si>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</si>
  <si>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</si>
  <si>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</si>
  <si>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</si>
  <si>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</si>
  <si>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</si>
  <si>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</si>
  <si>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</si>
  <si>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</si>
  <si>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</si>
  <si>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</si>
  <si>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</si>
  <si>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</si>
  <si>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</si>
  <si>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</si>
  <si>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</si>
  <si>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</si>
  <si>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</si>
  <si>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</si>
  <si>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</si>
  <si>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</si>
  <si>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</si>
  <si>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</si>
  <si>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</si>
  <si>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</si>
  <si>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</si>
  <si>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</si>
  <si>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</si>
  <si>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</si>
  <si>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</si>
  <si>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</si>
  <si>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</si>
  <si>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</si>
  <si>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</si>
  <si>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</si>
  <si>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</si>
  <si>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</si>
  <si>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</si>
  <si>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</si>
  <si>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</si>
  <si>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</si>
  <si>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</si>
  <si>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</si>
  <si>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</si>
  <si>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</si>
  <si>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</si>
  <si>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</si>
  <si>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</si>
  <si>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</si>
  <si>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</si>
  <si>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</si>
  <si>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</si>
  <si>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</si>
  <si>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</si>
  <si>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</si>
  <si>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</si>
  <si>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</si>
  <si>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</si>
  <si>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</si>
  <si>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</si>
  <si>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</si>
  <si>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</si>
  <si>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</si>
  <si>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</si>
  <si>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</si>
  <si>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</si>
  <si>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</si>
  <si>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</si>
  <si>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</si>
  <si>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</si>
  <si>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</si>
  <si>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</si>
  <si>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</si>
  <si>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</si>
  <si>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</si>
  <si>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</si>
  <si>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</si>
  <si>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</si>
  <si>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</si>
  <si>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</si>
  <si>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</si>
  <si>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</si>
  <si>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</si>
  <si>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</si>
  <si>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</si>
  <si>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</si>
  <si>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</si>
  <si>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</si>
  <si>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</si>
  <si>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</si>
  <si>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</si>
  <si>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</si>
  <si>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</si>
  <si>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</si>
  <si>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</si>
  <si>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</si>
  <si>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</si>
  <si>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</si>
  <si>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</si>
  <si>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</si>
  <si>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</si>
  <si>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</si>
  <si>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</si>
  <si>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</si>
  <si>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</si>
  <si>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</si>
  <si>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</si>
  <si>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</si>
  <si>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</si>
  <si>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</si>
  <si>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</si>
  <si>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</si>
  <si>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</si>
  <si>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</si>
  <si>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</si>
  <si>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</si>
  <si>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</si>
  <si>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</si>
  <si>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</si>
  <si>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</si>
  <si>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</si>
  <si>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</si>
  <si>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</si>
  <si>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</si>
  <si>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</si>
  <si>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</si>
  <si>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</si>
  <si>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</si>
  <si>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</si>
  <si>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</si>
  <si>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</si>
  <si>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</si>
  <si>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</si>
  <si>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</si>
  <si>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</si>
  <si>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</si>
  <si>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</si>
  <si>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</si>
  <si>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</si>
  <si>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</si>
  <si>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</si>
  <si>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</si>
  <si>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</si>
  <si>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</si>
  <si>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</si>
  <si>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</si>
  <si>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</si>
  <si>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</si>
  <si>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</si>
  <si>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</si>
  <si>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</si>
  <si>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</si>
  <si>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</si>
  <si>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</si>
  <si>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</si>
  <si>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</si>
  <si>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</si>
  <si>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</si>
  <si>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</si>
  <si>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</si>
  <si>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</si>
  <si>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</si>
  <si>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</si>
  <si>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</si>
  <si>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</si>
  <si>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</si>
  <si>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</si>
  <si>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</si>
  <si>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</si>
  <si>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</si>
  <si>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</si>
  <si>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</si>
  <si>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</si>
  <si>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</si>
  <si>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</si>
  <si>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</si>
  <si>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</si>
  <si>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</si>
  <si>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</si>
  <si>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</si>
  <si>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</si>
  <si>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</si>
  <si>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</si>
  <si>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</si>
  <si>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</si>
  <si>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</si>
  <si>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</si>
  <si>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</si>
  <si>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</si>
  <si>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</si>
  <si>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</si>
  <si>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</si>
  <si>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</si>
  <si>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</si>
  <si>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</si>
  <si>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</si>
  <si>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</si>
  <si>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</si>
  <si>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</si>
  <si>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</si>
  <si>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</si>
  <si>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</si>
  <si>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</si>
  <si>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</si>
  <si>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</si>
  <si>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</si>
  <si>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</si>
  <si>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</si>
  <si>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</si>
  <si>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</si>
  <si>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</si>
  <si>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</si>
  <si>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</si>
  <si>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</si>
  <si>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</si>
  <si>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</si>
  <si>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</si>
  <si>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</si>
  <si>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</si>
  <si>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</si>
  <si>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</si>
  <si>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</si>
  <si>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</si>
  <si>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</si>
  <si>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</si>
  <si>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</si>
  <si>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</si>
  <si>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</si>
  <si>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</si>
  <si>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</si>
  <si>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</si>
  <si>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</si>
  <si>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</si>
  <si>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</si>
  <si>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</si>
  <si>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</si>
  <si>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</si>
  <si>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</si>
  <si>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</si>
  <si>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</si>
  <si>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</si>
  <si>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</si>
  <si>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</si>
  <si>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</si>
  <si>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</si>
  <si>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</si>
  <si>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</si>
  <si>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</si>
  <si>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</si>
  <si>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</si>
  <si>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</si>
  <si>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</si>
  <si>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</si>
  <si>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</si>
  <si>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</si>
  <si>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</si>
  <si>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</si>
  <si>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</si>
  <si>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</si>
  <si>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</si>
  <si>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</si>
  <si>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</si>
  <si>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</si>
  <si>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</si>
  <si>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</si>
  <si>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</si>
  <si>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</si>
  <si>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</si>
  <si>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</si>
  <si>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</si>
  <si>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</si>
  <si>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</si>
  <si>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</si>
  <si>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</si>
  <si>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</si>
  <si>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</si>
  <si>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</si>
  <si>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</si>
  <si>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</si>
  <si>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</si>
  <si>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</si>
  <si>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</si>
  <si>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</si>
  <si>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</si>
  <si>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</si>
  <si>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</si>
  <si>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</si>
  <si>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</si>
  <si>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</si>
  <si>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</si>
  <si>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</si>
  <si>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</si>
  <si>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</si>
  <si>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</si>
  <si>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</si>
  <si>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</si>
  <si>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</si>
  <si>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</si>
  <si>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</si>
  <si>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</si>
  <si>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</si>
  <si>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</si>
  <si>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</si>
  <si>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</si>
  <si>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</si>
  <si>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</si>
  <si>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</si>
  <si>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</si>
  <si>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</si>
  <si>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</si>
  <si>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</si>
  <si>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</si>
  <si>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</si>
  <si>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</si>
  <si>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</si>
  <si>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</si>
  <si>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</si>
  <si>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</si>
  <si>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</si>
  <si>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</si>
  <si>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</si>
  <si>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</si>
  <si>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</si>
  <si>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</si>
  <si>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</si>
  <si>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</si>
  <si>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</si>
  <si>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</si>
  <si>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</si>
  <si>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</si>
  <si>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</si>
  <si>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</si>
  <si>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</si>
  <si>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</si>
  <si>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</si>
  <si>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</si>
  <si>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</si>
  <si>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</si>
  <si>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</si>
  <si>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</si>
  <si>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</si>
  <si>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</si>
  <si>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</si>
  <si>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</si>
  <si>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</si>
  <si>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</si>
  <si>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</si>
  <si>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</si>
  <si>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</si>
  <si>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</si>
  <si>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</si>
  <si>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</si>
  <si>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</si>
  <si>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</si>
  <si>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</si>
  <si>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</si>
  <si>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</si>
  <si>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</si>
  <si>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</si>
  <si>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</si>
  <si>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</si>
  <si>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</si>
  <si>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</si>
  <si>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</si>
  <si>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</si>
  <si>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</si>
  <si>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</si>
  <si>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</si>
  <si>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</si>
  <si>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</si>
  <si>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</si>
  <si>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</si>
  <si>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</si>
  <si>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</si>
  <si>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</si>
  <si>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</si>
  <si>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</si>
  <si>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</si>
  <si>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</si>
  <si>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</si>
  <si>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</si>
  <si>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</si>
  <si>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</si>
  <si>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</si>
  <si>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</si>
  <si>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</si>
  <si>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</si>
  <si>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</si>
  <si>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</si>
  <si>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</si>
  <si>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</si>
  <si>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</si>
  <si>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</si>
  <si>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</si>
  <si>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</si>
  <si>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</si>
  <si>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</si>
  <si>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</si>
  <si>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</si>
  <si>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</si>
  <si>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</si>
  <si>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</si>
  <si>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</si>
  <si>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</si>
  <si>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</si>
  <si>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</si>
  <si>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</si>
  <si>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</si>
  <si>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</si>
  <si>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</si>
  <si>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</si>
  <si>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</si>
  <si>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</si>
  <si>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</si>
  <si>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</si>
  <si>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</si>
  <si>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</si>
  <si>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</si>
  <si>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</si>
  <si>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</si>
  <si>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</si>
  <si>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</si>
  <si>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</si>
  <si>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</si>
  <si>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</si>
  <si>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</si>
  <si>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</si>
  <si>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</si>
  <si>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</si>
  <si>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</si>
  <si>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</si>
  <si>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</si>
  <si>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</si>
  <si>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</si>
  <si>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</si>
  <si>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</si>
  <si>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</si>
  <si>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</si>
  <si>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</si>
  <si>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</si>
  <si>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</si>
  <si>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</si>
  <si>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</si>
  <si>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</si>
  <si>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</si>
  <si>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</si>
  <si>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</si>
  <si>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</si>
  <si>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</si>
  <si>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</si>
  <si>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</si>
  <si>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</si>
  <si>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</si>
  <si>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</si>
  <si>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</si>
  <si>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</si>
  <si>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</si>
  <si>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</si>
  <si>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</si>
  <si>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</si>
  <si>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</si>
  <si>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</si>
  <si>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</si>
  <si>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</si>
  <si>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</si>
  <si>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</si>
  <si>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</si>
  <si>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</si>
  <si>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</si>
  <si>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</si>
  <si>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</si>
  <si>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</si>
  <si>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</si>
  <si>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</si>
  <si>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</si>
  <si>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</si>
  <si>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</si>
  <si>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</si>
  <si>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</si>
  <si>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</si>
  <si>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</si>
  <si>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</si>
  <si>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</si>
  <si>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</si>
  <si>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</si>
  <si>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</si>
  <si>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</si>
  <si>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</si>
  <si>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</si>
  <si>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</si>
  <si>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</si>
  <si>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</si>
  <si>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</si>
  <si>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</si>
  <si>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</si>
  <si>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</si>
  <si>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</si>
  <si>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</si>
  <si>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</si>
  <si>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</si>
  <si>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</si>
  <si>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</si>
  <si>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</si>
  <si>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</si>
  <si>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</si>
  <si>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</si>
  <si>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</si>
  <si>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</si>
  <si>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</si>
  <si>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</si>
  <si>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</si>
  <si>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</si>
  <si>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</si>
  <si>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</si>
  <si>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</si>
  <si>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</si>
  <si>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</si>
  <si>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</si>
  <si>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</si>
  <si>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</si>
  <si>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</si>
  <si>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</si>
  <si>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</si>
  <si>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</si>
  <si>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</si>
  <si>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</si>
  <si>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</si>
  <si>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</si>
  <si>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</si>
  <si>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</si>
  <si>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</si>
  <si>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</si>
  <si>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</si>
  <si>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</si>
  <si>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</si>
  <si>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</si>
  <si>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</si>
  <si>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</si>
  <si>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</si>
  <si>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</si>
  <si>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</si>
  <si>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</si>
  <si>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</si>
  <si>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</si>
  <si>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</si>
  <si>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</si>
  <si>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</si>
  <si>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</si>
  <si>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</si>
  <si>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</si>
  <si>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</si>
  <si>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</si>
  <si>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</si>
  <si>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</si>
  <si>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</si>
  <si>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</si>
  <si>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</si>
  <si>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</si>
  <si>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</si>
  <si>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</si>
  <si>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</si>
  <si>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</si>
  <si>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</si>
  <si>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</si>
  <si>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</si>
  <si>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</si>
  <si>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</si>
  <si>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</si>
  <si>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</si>
  <si>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</si>
  <si>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</si>
  <si>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</si>
  <si>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</si>
  <si>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</si>
  <si>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</si>
  <si>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</si>
  <si>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</si>
  <si>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</si>
  <si>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</si>
  <si>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</si>
  <si>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</si>
  <si>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</si>
  <si>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</si>
  <si>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</si>
  <si>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</si>
  <si>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</si>
  <si>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</si>
  <si>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</si>
  <si>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</si>
  <si>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</si>
  <si>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</si>
  <si>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</si>
  <si>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</si>
  <si>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</si>
  <si>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</si>
  <si>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</si>
  <si>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</si>
  <si>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</si>
  <si>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</si>
  <si>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</si>
  <si>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</si>
  <si>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</si>
  <si>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</si>
  <si>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</si>
  <si>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</si>
  <si>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</si>
  <si>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</si>
  <si>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</si>
  <si>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</si>
  <si>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</si>
  <si>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</si>
  <si>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</si>
  <si>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</si>
  <si>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</si>
  <si>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</si>
  <si>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</si>
  <si>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</si>
  <si>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</si>
  <si>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</si>
  <si>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</si>
  <si>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</si>
  <si>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</si>
  <si>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</si>
  <si>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</si>
  <si>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</si>
  <si>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</si>
  <si>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</si>
  <si>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</si>
  <si>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</si>
  <si>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</si>
  <si>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</si>
  <si>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</si>
  <si>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</si>
  <si>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</si>
  <si>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</si>
  <si>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</si>
  <si>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</si>
  <si>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</si>
  <si>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</si>
  <si>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</si>
  <si>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</si>
  <si>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</si>
  <si>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</si>
  <si>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</si>
  <si>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</si>
  <si>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</si>
  <si>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</si>
  <si>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</si>
  <si>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</si>
  <si>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</si>
  <si>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</si>
  <si>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</si>
  <si>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</si>
  <si>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</si>
  <si>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</si>
  <si>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</si>
  <si>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</si>
  <si>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</si>
  <si>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</si>
  <si>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</si>
  <si>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</si>
  <si>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</si>
  <si>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</si>
  <si>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</si>
  <si>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</si>
  <si>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</si>
  <si>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</si>
  <si>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</si>
  <si>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</si>
  <si>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</si>
  <si>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</si>
  <si>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</si>
  <si>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</si>
  <si>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</si>
  <si>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</si>
  <si>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</si>
  <si>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</si>
  <si>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</si>
  <si>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</si>
  <si>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</si>
  <si>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</si>
  <si>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</si>
  <si>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</si>
  <si>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</si>
  <si>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</si>
  <si>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</si>
  <si>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</si>
  <si>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</si>
  <si>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</si>
  <si>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</si>
  <si>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</si>
  <si>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</si>
  <si>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</si>
  <si>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</si>
  <si>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</si>
  <si>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</si>
  <si>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</si>
  <si>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</si>
  <si>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</si>
  <si>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</si>
  <si>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</si>
  <si>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</si>
  <si>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</si>
  <si>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</si>
  <si>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</si>
  <si>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</si>
  <si>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</si>
  <si>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</si>
  <si>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</si>
  <si>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</si>
  <si>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</si>
  <si>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</si>
  <si>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</si>
  <si>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</si>
  <si>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</si>
  <si>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</si>
  <si>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</si>
  <si>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</si>
  <si>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</si>
  <si>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</si>
  <si>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</si>
  <si>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</si>
  <si>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</si>
  <si>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</si>
  <si>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</si>
  <si>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</si>
  <si>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</si>
  <si>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</si>
  <si>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</si>
  <si>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</si>
  <si>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</si>
  <si>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</si>
  <si>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</si>
  <si>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</si>
  <si>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</si>
  <si>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</si>
  <si>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</si>
  <si>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</si>
  <si>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</si>
  <si>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</si>
  <si>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</si>
  <si>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</si>
  <si>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</si>
  <si>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</si>
  <si>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</si>
  <si>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</si>
  <si>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</si>
  <si>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</si>
  <si>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</si>
  <si>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</si>
  <si>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</si>
  <si>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</si>
  <si>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</si>
  <si>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</si>
  <si>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</si>
  <si>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</si>
  <si>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</si>
  <si>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</si>
  <si>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</si>
  <si>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</si>
  <si>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</si>
  <si>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</si>
  <si>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</si>
  <si>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</si>
  <si>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</si>
  <si>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</si>
  <si>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</si>
  <si>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</si>
  <si>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</si>
  <si>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</si>
  <si>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</si>
  <si>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</si>
  <si>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</si>
  <si>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</si>
  <si>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</si>
  <si>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</si>
  <si>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</si>
  <si>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</si>
  <si>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</si>
  <si>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</si>
  <si>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</si>
  <si>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</si>
  <si>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</si>
  <si>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</si>
  <si>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</si>
  <si>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</si>
  <si>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</si>
  <si>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</si>
  <si>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</si>
  <si>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</si>
  <si>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</si>
  <si>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</si>
  <si>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</si>
  <si>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</si>
  <si>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</si>
  <si>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</si>
  <si>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</si>
  <si>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</si>
  <si>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</si>
  <si>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</si>
  <si>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</si>
  <si>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</si>
  <si>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</si>
  <si>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</si>
  <si>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</si>
  <si>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</si>
  <si>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</si>
  <si>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</si>
  <si>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</si>
  <si>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</si>
  <si>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</si>
  <si>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</si>
  <si>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</si>
  <si>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</si>
  <si>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</si>
  <si>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</si>
  <si>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</si>
  <si>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</si>
  <si>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</si>
  <si>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</si>
  <si>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</si>
  <si>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</si>
  <si>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</si>
  <si>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</si>
  <si>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</si>
  <si>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</si>
  <si>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</si>
  <si>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</si>
  <si>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</si>
  <si>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</si>
  <si>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</si>
  <si>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</si>
  <si>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</si>
  <si>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</si>
  <si>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</si>
  <si>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</si>
  <si>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</si>
  <si>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</si>
  <si>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</si>
  <si>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</si>
  <si>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</si>
  <si>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</si>
  <si>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</si>
  <si>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</si>
  <si>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</si>
  <si>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</si>
  <si>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</si>
  <si>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</si>
  <si>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</si>
  <si>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</si>
  <si>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</si>
  <si>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</si>
  <si>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</si>
  <si>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</si>
  <si>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</si>
  <si>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</si>
  <si>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</si>
  <si>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</si>
  <si>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</si>
  <si>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</si>
  <si>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</si>
  <si>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</si>
  <si>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</si>
  <si>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</si>
  <si>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</si>
  <si>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</si>
  <si>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</si>
  <si>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</si>
  <si>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</si>
  <si>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</si>
  <si>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</si>
  <si>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</si>
  <si>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</si>
  <si>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</si>
  <si>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</si>
  <si>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</si>
  <si>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</si>
  <si>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</si>
  <si>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</si>
  <si>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</si>
  <si>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</si>
  <si>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</si>
  <si>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</si>
  <si>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</si>
  <si>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</si>
  <si>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</si>
  <si>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</si>
  <si>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</si>
  <si>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</si>
  <si>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</si>
  <si>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</si>
  <si>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</si>
  <si>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</si>
  <si>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</si>
  <si>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</si>
  <si>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</si>
  <si>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</si>
  <si>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</si>
  <si>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</si>
  <si>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</si>
  <si>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</si>
  <si>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</si>
  <si>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</si>
  <si>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</si>
  <si>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</si>
  <si>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</si>
  <si>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</si>
  <si>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</si>
  <si>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</si>
  <si>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</si>
  <si>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</si>
  <si>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</si>
  <si>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</si>
  <si>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</si>
  <si>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</si>
  <si>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</si>
  <si>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</si>
  <si>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</si>
  <si>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</si>
  <si>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</si>
  <si>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</si>
  <si>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</si>
  <si>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</si>
  <si>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</si>
  <si>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</si>
  <si>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</si>
  <si>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</si>
  <si>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</si>
  <si>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</si>
  <si>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</si>
  <si>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</si>
  <si>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</si>
  <si>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</si>
  <si>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</si>
  <si>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</si>
  <si>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</si>
  <si>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</si>
  <si>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</si>
  <si>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</si>
  <si>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</si>
  <si>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</si>
  <si>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</si>
  <si>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</si>
  <si>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</si>
  <si>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</si>
  <si>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</si>
  <si>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</si>
  <si>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</si>
  <si>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</si>
  <si>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</si>
  <si>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</si>
  <si>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</si>
  <si>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</si>
  <si>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</si>
  <si>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</si>
  <si>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</si>
  <si>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</si>
  <si>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</si>
  <si>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</si>
  <si>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</si>
  <si>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</si>
  <si>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</si>
  <si>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</si>
  <si>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</si>
  <si>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</si>
  <si>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</si>
  <si>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</si>
  <si>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</si>
  <si>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</si>
  <si>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</si>
  <si>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</si>
  <si>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</si>
  <si>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</si>
  <si>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</si>
  <si>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</si>
  <si>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</si>
  <si>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</si>
  <si>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</si>
  <si>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</si>
  <si>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</si>
  <si>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</si>
  <si>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</si>
  <si>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</si>
  <si>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</si>
  <si>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</si>
  <si>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</si>
  <si>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</si>
  <si>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</si>
  <si>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</si>
  <si>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</si>
  <si>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</si>
  <si>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</si>
  <si>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</si>
  <si>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</si>
  <si>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</si>
  <si>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</si>
  <si>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</si>
  <si>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</si>
  <si>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</si>
  <si>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</si>
  <si>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</si>
  <si>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</si>
  <si>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</si>
  <si>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</si>
  <si>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</si>
  <si>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</si>
  <si>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</si>
  <si>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</si>
  <si>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</si>
  <si>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</si>
  <si>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</si>
  <si>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</si>
  <si>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</si>
  <si>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</si>
  <si>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</si>
  <si>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</si>
  <si>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</si>
  <si>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</si>
  <si>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</si>
  <si>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</si>
  <si>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</si>
  <si>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</si>
  <si>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</si>
  <si>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</si>
  <si>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</si>
  <si>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</si>
  <si>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</si>
  <si>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</si>
  <si>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</si>
  <si>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</si>
  <si>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</si>
  <si>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</si>
  <si>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</si>
  <si>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</si>
  <si>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</si>
  <si>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</si>
  <si>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</si>
  <si>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</si>
  <si>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</si>
  <si>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</si>
  <si>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</si>
  <si>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</si>
  <si>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</si>
  <si>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</si>
  <si>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</si>
  <si>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</si>
  <si>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</si>
  <si>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</si>
  <si>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</si>
  <si>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</si>
  <si>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</si>
  <si>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</si>
  <si>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</si>
  <si>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</si>
  <si>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</si>
  <si>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</si>
  <si>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</si>
  <si>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</si>
  <si>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</si>
  <si>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</si>
  <si>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</si>
  <si>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</si>
  <si>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</si>
  <si>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</si>
  <si>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</si>
  <si>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</si>
  <si>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</si>
  <si>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</si>
  <si>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</si>
  <si>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</si>
  <si>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</si>
  <si>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</si>
  <si>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</si>
  <si>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</si>
  <si>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</si>
  <si>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</si>
  <si>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</si>
  <si>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</si>
  <si>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</si>
  <si>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</si>
  <si>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</si>
  <si>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</si>
  <si>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</si>
  <si>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</si>
  <si>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</si>
  <si>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</si>
  <si>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</si>
  <si>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</si>
  <si>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</si>
  <si>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</si>
  <si>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</si>
  <si>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</si>
  <si>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</si>
  <si>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</si>
  <si>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</si>
  <si>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</si>
  <si>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</si>
  <si>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</si>
  <si>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</si>
  <si>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</si>
  <si>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</si>
  <si>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</si>
  <si>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</si>
  <si>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</si>
  <si>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</si>
  <si>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</si>
  <si>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</si>
  <si>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</si>
  <si>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</si>
  <si>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</si>
  <si>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</si>
  <si>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</si>
  <si>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</si>
  <si>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</si>
  <si>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</si>
  <si>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</si>
  <si>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</si>
  <si>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</si>
  <si>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</si>
  <si>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</si>
  <si>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</si>
  <si>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</si>
  <si>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</si>
  <si>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</si>
  <si>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</si>
  <si>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</si>
  <si>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</si>
  <si>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</si>
  <si>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</si>
  <si>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</si>
  <si>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</si>
  <si>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</si>
  <si>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</si>
  <si>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</si>
  <si>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</si>
  <si>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</si>
  <si>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</si>
  <si>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</si>
  <si>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</si>
  <si>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</si>
  <si>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</si>
  <si>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</si>
  <si>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</si>
  <si>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</si>
  <si>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</si>
  <si>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</si>
  <si>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</si>
  <si>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</si>
  <si>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</si>
  <si>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</si>
  <si>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</si>
  <si>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</si>
  <si>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</si>
  <si>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</si>
  <si>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</si>
  <si>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</si>
  <si>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</si>
  <si>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</si>
  <si>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</si>
  <si>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</si>
  <si>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</si>
  <si>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</si>
  <si>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</si>
  <si>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</si>
  <si>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</si>
  <si>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</si>
  <si>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</si>
  <si>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</si>
  <si>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</si>
  <si>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</si>
  <si>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</si>
  <si>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</si>
  <si>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</si>
  <si>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</si>
  <si>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</si>
  <si>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</si>
  <si>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</si>
  <si>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</si>
  <si>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</si>
  <si>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</si>
  <si>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</si>
  <si>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</si>
  <si>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</si>
  <si>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</si>
  <si>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</si>
  <si>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</si>
  <si>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</si>
  <si>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</si>
  <si>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</si>
  <si>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</si>
  <si>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</si>
  <si>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</si>
  <si>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</si>
  <si>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</si>
  <si>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</si>
  <si>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</si>
  <si>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</si>
  <si>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</si>
  <si>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</si>
  <si>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</si>
  <si>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</si>
  <si>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</si>
  <si>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</si>
  <si>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</si>
  <si>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</si>
  <si>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</si>
  <si>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</si>
  <si>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</si>
  <si>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</si>
  <si>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</si>
  <si>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</si>
  <si>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</si>
  <si>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</si>
  <si>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</si>
  <si>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</si>
  <si>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</si>
  <si>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</si>
  <si>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</si>
  <si>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</si>
  <si>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</si>
  <si>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</si>
  <si>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</si>
  <si>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</si>
  <si>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</si>
  <si>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</si>
  <si>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</si>
  <si>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</si>
  <si>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</si>
  <si>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</si>
  <si>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</si>
  <si>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</si>
  <si>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</si>
  <si>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</si>
  <si>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</si>
  <si>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</si>
  <si>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</si>
  <si>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</si>
  <si>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</si>
  <si>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</si>
  <si>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</si>
  <si>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</si>
  <si>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</si>
  <si>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</si>
  <si>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</si>
  <si>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</si>
  <si>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</si>
  <si>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</si>
  <si>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</si>
  <si>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</si>
  <si>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</si>
  <si>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</si>
  <si>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</si>
  <si>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</si>
  <si>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</si>
  <si>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</si>
  <si>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</si>
  <si>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</si>
  <si>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</si>
  <si>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</si>
  <si>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</si>
  <si>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</si>
  <si>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</si>
  <si>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</si>
  <si>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</si>
  <si>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</si>
  <si>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</si>
  <si>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</si>
  <si>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</si>
  <si>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</si>
  <si>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</si>
  <si>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</si>
  <si>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</si>
  <si>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</si>
  <si>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</si>
  <si>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</si>
  <si>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</si>
  <si>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</si>
  <si>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</si>
  <si>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</si>
  <si>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</si>
  <si>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</si>
  <si>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</si>
  <si>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</si>
  <si>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</si>
  <si>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</si>
  <si>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</si>
  <si>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</si>
  <si>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</si>
  <si>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</si>
  <si>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</si>
  <si>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</si>
  <si>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</si>
  <si>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</si>
  <si>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</si>
  <si>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</si>
  <si>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</si>
  <si>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</si>
  <si>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</si>
  <si>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</si>
  <si>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</si>
  <si>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</si>
  <si>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</si>
  <si>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</si>
  <si>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</si>
  <si>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</si>
  <si>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</si>
  <si>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</si>
  <si>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</si>
  <si>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</si>
  <si>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</si>
  <si>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</si>
  <si>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</si>
  <si>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</si>
  <si>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</si>
  <si>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</si>
  <si>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</si>
  <si>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</si>
  <si>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</si>
  <si>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</si>
  <si>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</si>
  <si>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</si>
  <si>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</si>
  <si>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</si>
  <si>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</si>
  <si>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</si>
  <si>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</si>
  <si>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</si>
  <si>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</si>
  <si>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</si>
  <si>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</si>
  <si>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</si>
  <si>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</si>
  <si>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</si>
  <si>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</si>
  <si>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</si>
  <si>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</si>
  <si>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</si>
  <si>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</si>
  <si>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</si>
  <si>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</si>
  <si>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</si>
  <si>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</si>
  <si>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</si>
  <si>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</si>
  <si>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</si>
  <si>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</si>
  <si>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</si>
  <si>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</si>
  <si>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</si>
  <si>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</si>
  <si>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</si>
  <si>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</si>
  <si>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</si>
  <si>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</si>
  <si>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</si>
  <si>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</si>
  <si>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</si>
  <si>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</si>
  <si>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</si>
  <si>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</si>
  <si>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</si>
  <si>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</si>
  <si>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</si>
  <si>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</si>
  <si>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</si>
  <si>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</si>
  <si>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</si>
  <si>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</si>
  <si>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</si>
  <si>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</si>
  <si>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</si>
  <si>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</si>
  <si>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</si>
  <si>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</si>
  <si>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</si>
  <si>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</si>
  <si>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</si>
  <si>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</si>
  <si>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</si>
  <si>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</si>
  <si>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</si>
  <si>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</si>
  <si>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</si>
  <si>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</si>
  <si>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</si>
  <si>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</si>
  <si>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</si>
  <si>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</si>
  <si>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</si>
  <si>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</si>
  <si>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</si>
  <si>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</si>
  <si>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</si>
  <si>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</si>
  <si>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</si>
  <si>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</si>
  <si>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</si>
  <si>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</si>
  <si>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</si>
  <si>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</si>
  <si>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</si>
  <si>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</si>
  <si>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</si>
  <si>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</si>
  <si>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</si>
  <si>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</si>
  <si>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</si>
  <si>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</si>
  <si>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</si>
  <si>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</si>
  <si>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</si>
  <si>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</si>
  <si>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</si>
  <si>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</si>
  <si>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</si>
  <si>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</si>
  <si>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</si>
  <si>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</si>
  <si>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</si>
  <si>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</si>
  <si>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</si>
  <si>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</si>
  <si>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</si>
  <si>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</si>
  <si>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</si>
  <si>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</si>
  <si>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</si>
  <si>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</si>
  <si>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</si>
  <si>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</si>
  <si>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</si>
  <si>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</si>
  <si>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</si>
  <si>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</si>
  <si>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</si>
  <si>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</si>
  <si>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</si>
  <si>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</si>
  <si>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</si>
  <si>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</si>
  <si>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</si>
  <si>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</si>
  <si>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</si>
  <si>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</si>
  <si>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</si>
  <si>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</si>
  <si>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</si>
  <si>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</si>
  <si>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</si>
  <si>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</si>
  <si>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</si>
  <si>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</si>
  <si>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</si>
  <si>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</si>
  <si>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</si>
  <si>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</si>
  <si>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</si>
  <si>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</si>
  <si>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</si>
  <si>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</si>
  <si>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</si>
  <si>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</si>
  <si>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</si>
  <si>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</si>
  <si>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</si>
  <si>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</si>
  <si>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</si>
  <si>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</si>
  <si>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</si>
  <si>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</si>
  <si>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</si>
  <si>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</si>
  <si>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</si>
  <si>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</si>
  <si>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</si>
  <si>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</si>
  <si>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</si>
  <si>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</si>
  <si>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</si>
  <si>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</si>
  <si>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</si>
  <si>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</si>
  <si>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</si>
  <si>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</si>
  <si>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</si>
  <si>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</si>
  <si>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</si>
  <si>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</si>
  <si>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</si>
  <si>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</si>
  <si>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</si>
  <si>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</si>
  <si>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</si>
  <si>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</si>
  <si>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</si>
  <si>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</si>
  <si>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</si>
  <si>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</si>
  <si>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</si>
  <si>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</si>
  <si>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</si>
  <si>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</si>
  <si>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</si>
  <si>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</si>
  <si>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</si>
  <si>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</si>
  <si>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</si>
  <si>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</si>
  <si>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</si>
  <si>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</si>
  <si>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</si>
  <si>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</si>
  <si>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</si>
  <si>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</si>
  <si>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</si>
  <si>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</si>
  <si>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</si>
  <si>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</si>
  <si>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</si>
  <si>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</si>
  <si>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</si>
  <si>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</si>
  <si>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</si>
  <si>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</si>
  <si>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</si>
  <si>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</si>
  <si>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</si>
  <si>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</si>
  <si>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</si>
  <si>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</si>
  <si>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</si>
  <si>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</si>
  <si>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</si>
  <si>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</si>
  <si>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</si>
  <si>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</si>
  <si>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</si>
  <si>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</si>
  <si>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</si>
  <si>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</si>
  <si>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</si>
  <si>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</si>
  <si>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</si>
  <si>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</si>
  <si>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</si>
  <si>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</si>
  <si>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</si>
  <si>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</si>
  <si>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</si>
  <si>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</si>
  <si>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</si>
  <si>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</si>
  <si>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</si>
  <si>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</si>
  <si>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</si>
  <si>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</si>
  <si>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</si>
  <si>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</si>
  <si>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</si>
  <si>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</si>
  <si>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</si>
  <si>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</si>
  <si>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</si>
  <si>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</si>
  <si>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</si>
  <si>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</si>
  <si>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</si>
  <si>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</si>
  <si>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</si>
  <si>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</si>
  <si>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</si>
  <si>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</si>
  <si>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</si>
  <si>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</si>
  <si>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</si>
  <si>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</si>
  <si>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</si>
  <si>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</si>
  <si>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</si>
  <si>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</si>
  <si>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</si>
  <si>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</si>
  <si>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</si>
  <si>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</si>
  <si>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</si>
  <si>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</si>
  <si>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</si>
  <si>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</si>
  <si>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</si>
  <si>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</si>
  <si>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</si>
  <si>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</si>
  <si>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</si>
  <si>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</si>
  <si>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</si>
  <si>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</si>
  <si>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</si>
  <si>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</si>
  <si>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</si>
  <si>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</si>
  <si>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</si>
  <si>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</si>
  <si>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</si>
  <si>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</si>
  <si>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</si>
  <si>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</si>
  <si>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</si>
  <si>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</si>
  <si>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</si>
  <si>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</si>
  <si>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</si>
  <si>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</si>
  <si>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</si>
  <si>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</si>
  <si>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</si>
  <si>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</si>
  <si>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</si>
  <si>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</si>
  <si>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</si>
  <si>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</si>
  <si>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</si>
  <si>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</si>
  <si>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</si>
  <si>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</si>
  <si>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</si>
  <si>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</si>
  <si>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</si>
  <si>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</si>
  <si>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</si>
  <si>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</si>
  <si>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</si>
  <si>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</si>
  <si>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</si>
  <si>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</si>
  <si>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</si>
  <si>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</si>
  <si>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</si>
  <si>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</si>
  <si>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</si>
  <si>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</si>
  <si>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</si>
  <si>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</si>
  <si>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</si>
  <si>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</si>
  <si>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</si>
  <si>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</si>
  <si>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</si>
  <si>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</si>
  <si>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</si>
  <si>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</si>
  <si>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</si>
  <si>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</si>
  <si>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</si>
  <si>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</si>
  <si>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</si>
  <si>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</si>
  <si>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</si>
  <si>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</si>
  <si>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</si>
  <si>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</si>
  <si>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</si>
  <si>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</si>
  <si>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</si>
  <si>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</si>
  <si>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</si>
  <si>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</si>
  <si>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</si>
  <si>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</si>
  <si>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</si>
  <si>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</si>
  <si>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</si>
  <si>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</si>
  <si>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</si>
  <si>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</si>
  <si>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</si>
  <si>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</si>
  <si>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</si>
  <si>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</si>
  <si>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</si>
  <si>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</si>
  <si>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</si>
  <si>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</si>
  <si>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</si>
  <si>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</si>
  <si>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</si>
  <si>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</si>
  <si>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</si>
  <si>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</si>
  <si>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</si>
  <si>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</si>
  <si>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</si>
  <si>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</si>
  <si>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</si>
  <si>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</si>
  <si>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</si>
  <si>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</si>
  <si>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</si>
  <si>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</si>
  <si>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</si>
  <si>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</si>
  <si>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</si>
  <si>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</si>
  <si>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</si>
  <si>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</si>
  <si>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</si>
  <si>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</si>
  <si>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</si>
  <si>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</si>
  <si>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</si>
  <si>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</si>
  <si>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</si>
  <si>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</si>
  <si>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</si>
  <si>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</si>
  <si>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</si>
  <si>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</si>
  <si>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</si>
  <si>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</si>
  <si>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</si>
  <si>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</si>
  <si>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</si>
  <si>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</si>
  <si>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</si>
  <si>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</si>
  <si>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</si>
  <si>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</si>
  <si>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</si>
  <si>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</si>
  <si>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</si>
  <si>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</si>
  <si>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</si>
  <si>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</si>
  <si>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</si>
  <si>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</si>
  <si>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</si>
  <si>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</si>
  <si>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</si>
  <si>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</si>
  <si>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</si>
  <si>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</si>
  <si>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</si>
  <si>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</si>
  <si>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</si>
  <si>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</si>
  <si>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</si>
  <si>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</si>
  <si>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</si>
  <si>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</si>
  <si>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</si>
  <si>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</si>
  <si>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</si>
  <si>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</si>
  <si>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</si>
  <si>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</si>
  <si>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</si>
  <si>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</si>
  <si>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</si>
  <si>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</si>
  <si>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</si>
  <si>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</si>
  <si>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</si>
  <si>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</si>
  <si>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</si>
  <si>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</si>
  <si>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</si>
  <si>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</si>
  <si>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</si>
  <si>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</si>
  <si>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</si>
  <si>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</si>
  <si>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</si>
  <si>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</si>
  <si>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</si>
  <si>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</si>
  <si>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</si>
  <si>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</si>
  <si>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</si>
  <si>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</si>
  <si>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</si>
  <si>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</si>
  <si>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</si>
  <si>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</si>
  <si>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</si>
  <si>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</si>
  <si>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</si>
  <si>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</si>
  <si>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</si>
  <si>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</si>
  <si>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</si>
  <si>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</si>
  <si>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</si>
  <si>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</si>
  <si>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</si>
  <si>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</si>
  <si>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</si>
  <si>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</si>
  <si>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</si>
  <si>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</si>
  <si>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</si>
  <si>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</si>
  <si>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</si>
  <si>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</si>
  <si>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</si>
  <si>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</si>
  <si>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</si>
  <si>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</si>
  <si>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</si>
  <si>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</si>
  <si>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</si>
  <si>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</si>
  <si>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</si>
  <si>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</si>
  <si>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</si>
  <si>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</si>
  <si>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</si>
  <si>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</si>
  <si>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</si>
  <si>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</si>
  <si>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</si>
  <si>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</si>
  <si>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</si>
  <si>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</si>
  <si>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</si>
  <si>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</si>
  <si>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</si>
  <si>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</si>
  <si>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</si>
  <si>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</si>
  <si>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</si>
  <si>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</si>
  <si>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</si>
  <si>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</si>
  <si>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</si>
  <si>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</si>
  <si>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</si>
  <si>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</si>
  <si>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</si>
  <si>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</si>
  <si>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</si>
  <si>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</si>
  <si>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</si>
  <si>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</si>
  <si>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</si>
  <si>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</si>
  <si>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</si>
  <si>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</si>
  <si>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</si>
  <si>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</si>
  <si>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</si>
  <si>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</si>
  <si>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</si>
  <si>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</si>
  <si>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</si>
  <si>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</si>
  <si>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</si>
  <si>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</si>
  <si>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</si>
  <si>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</si>
  <si>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</si>
  <si>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</si>
  <si>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</si>
  <si>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</si>
  <si>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</si>
  <si>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</si>
  <si>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</si>
  <si>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</si>
  <si>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</si>
  <si>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</si>
  <si>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</si>
  <si>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</si>
  <si>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</si>
  <si>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</si>
  <si>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</si>
  <si>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</si>
  <si>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</si>
  <si>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</si>
  <si>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</si>
  <si>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</si>
  <si>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</si>
  <si>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</si>
  <si>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</si>
  <si>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</si>
  <si>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</si>
  <si>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</si>
  <si>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</si>
  <si>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</si>
  <si>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</si>
  <si>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</si>
  <si>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</si>
  <si>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</si>
  <si>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</si>
  <si>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</si>
  <si>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</si>
  <si>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</si>
  <si>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</si>
  <si>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</si>
  <si>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</si>
  <si>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</si>
  <si>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</si>
  <si>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</si>
  <si>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</si>
  <si>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</si>
  <si>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</si>
  <si>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</si>
  <si>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</si>
  <si>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</si>
  <si>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</si>
  <si>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</si>
  <si>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</si>
  <si>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</si>
  <si>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</si>
  <si>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</si>
  <si>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</si>
  <si>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</si>
  <si>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</si>
  <si>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</si>
  <si>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</si>
  <si>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</si>
  <si>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</si>
  <si>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</si>
  <si>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</si>
  <si>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</si>
  <si>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</si>
  <si>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</si>
  <si>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</si>
  <si>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</si>
  <si>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</si>
  <si>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</si>
  <si>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</si>
  <si>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</si>
  <si>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</si>
  <si>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</si>
  <si>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</si>
  <si>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</si>
  <si>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</si>
  <si>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</si>
  <si>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</si>
  <si>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</si>
  <si>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</si>
  <si>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</si>
  <si>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</si>
  <si>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</si>
  <si>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</si>
  <si>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</si>
  <si>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</si>
  <si>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</si>
  <si>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</si>
  <si>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</si>
  <si>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</si>
  <si>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</si>
  <si>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</si>
  <si>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</si>
  <si>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</si>
  <si>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</si>
  <si>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</si>
  <si>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</si>
  <si>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</si>
  <si>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</si>
  <si>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</si>
  <si>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</si>
  <si>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</si>
  <si>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</si>
  <si>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</si>
  <si>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</si>
  <si>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</si>
  <si>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</si>
  <si>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</si>
  <si>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</si>
  <si>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</si>
  <si>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</si>
  <si>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</si>
  <si>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</si>
  <si>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</si>
  <si>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</si>
  <si>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</si>
  <si>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</si>
  <si>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</si>
  <si>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</si>
  <si>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</si>
  <si>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</si>
  <si>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</si>
  <si>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</si>
  <si>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</si>
  <si>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</si>
  <si>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</si>
  <si>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</si>
  <si>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</si>
  <si>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</si>
  <si>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</si>
  <si>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</si>
  <si>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</si>
  <si>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</si>
  <si>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</si>
  <si>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</si>
  <si>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</si>
  <si>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</si>
  <si>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</si>
  <si>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</si>
  <si>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</si>
  <si>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</si>
  <si>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</si>
  <si>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</si>
  <si>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</si>
  <si>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</si>
  <si>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</si>
  <si>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</si>
  <si>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</si>
  <si>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</si>
  <si>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</si>
  <si>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</si>
  <si>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</si>
  <si>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</si>
  <si>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</si>
  <si>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</si>
  <si>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</si>
  <si>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</si>
  <si>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</si>
  <si>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</si>
  <si>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</si>
  <si>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</si>
  <si>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</si>
  <si>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</si>
  <si>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</si>
  <si>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</si>
  <si>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</si>
  <si>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</si>
  <si>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</si>
  <si>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</si>
  <si>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</si>
  <si>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</si>
  <si>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</si>
  <si>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</si>
  <si>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</si>
  <si>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</si>
  <si>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</si>
  <si>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</si>
  <si>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</si>
  <si>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</si>
  <si>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</si>
  <si>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</si>
  <si>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</si>
  <si>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</si>
  <si>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</si>
  <si>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</si>
  <si>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</si>
  <si>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</si>
  <si>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</si>
  <si>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</si>
  <si>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</si>
  <si>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</si>
  <si>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</si>
  <si>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</si>
  <si>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</si>
  <si>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</si>
  <si>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</si>
  <si>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</si>
  <si>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</si>
  <si>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</si>
  <si>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</si>
  <si>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</si>
  <si>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</si>
  <si>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</si>
  <si>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</si>
  <si>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</si>
  <si>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</si>
  <si>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</si>
  <si>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</si>
  <si>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</si>
  <si>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</si>
  <si>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</si>
  <si>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</si>
  <si>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</si>
  <si>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</si>
  <si>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</si>
  <si>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</si>
  <si>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</si>
  <si>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</si>
  <si>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</si>
  <si>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</si>
  <si>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</si>
  <si>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</si>
  <si>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</si>
  <si>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</si>
  <si>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</si>
  <si>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</si>
  <si>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</si>
  <si>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</si>
  <si>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</si>
  <si>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</si>
  <si>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</si>
  <si>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</si>
  <si>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</si>
  <si>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</si>
  <si>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</si>
  <si>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</si>
  <si>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</si>
  <si>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</si>
  <si>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</si>
  <si>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</si>
  <si>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</si>
  <si>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</si>
  <si>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</si>
  <si>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</si>
  <si>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</si>
  <si>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</si>
  <si>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</si>
  <si>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</si>
  <si>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</si>
  <si>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</si>
  <si>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</si>
  <si>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</si>
  <si>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</si>
  <si>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</si>
  <si>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</si>
  <si>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</si>
  <si>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</si>
  <si>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</si>
  <si>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</si>
  <si>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</si>
  <si>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</si>
  <si>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</si>
  <si>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</si>
  <si>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</si>
  <si>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</si>
  <si>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</si>
  <si>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</si>
  <si>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</si>
  <si>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</si>
  <si>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</si>
  <si>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</si>
  <si>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</si>
  <si>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</si>
  <si>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</si>
  <si>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</si>
  <si>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</si>
  <si>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</si>
  <si>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</si>
  <si>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</si>
  <si>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</si>
  <si>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</si>
  <si>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</si>
  <si>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</si>
  <si>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</si>
  <si>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</si>
  <si>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</si>
  <si>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</si>
  <si>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</si>
  <si>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</si>
  <si>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</si>
  <si>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</si>
  <si>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</si>
  <si>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</si>
  <si>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</si>
  <si>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</si>
  <si>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</si>
  <si>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</si>
  <si>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</si>
  <si>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</si>
  <si>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</si>
  <si>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</si>
  <si>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</si>
  <si>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</si>
  <si>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</si>
  <si>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</si>
  <si>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</si>
  <si>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</si>
  <si>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</si>
  <si>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</si>
  <si>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</si>
  <si>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</si>
  <si>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</si>
  <si>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</si>
  <si>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</si>
  <si>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</si>
  <si>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</si>
  <si>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</si>
  <si>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</si>
  <si>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</si>
  <si>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</si>
  <si>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</si>
  <si>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</si>
  <si>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</si>
  <si>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</si>
  <si>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</si>
  <si>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</si>
  <si>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</si>
  <si>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</si>
  <si>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</si>
  <si>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</si>
  <si>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</si>
  <si>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</si>
  <si>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</si>
  <si>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</si>
  <si>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</si>
  <si>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</si>
  <si>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</si>
  <si>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</si>
  <si>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</si>
  <si>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</si>
  <si>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</si>
  <si>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</si>
  <si>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</si>
  <si>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</si>
  <si>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</si>
  <si>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</si>
  <si>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</si>
  <si>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</si>
  <si>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</si>
  <si>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</si>
  <si>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</si>
  <si>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</si>
  <si>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</si>
  <si>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</si>
  <si>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</si>
  <si>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</si>
  <si>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</si>
  <si>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</si>
  <si>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</si>
  <si>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</si>
  <si>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</si>
  <si>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</si>
  <si>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</si>
  <si>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</si>
  <si>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</si>
  <si>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</si>
  <si>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</si>
  <si>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</si>
  <si>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</si>
  <si>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</si>
  <si>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</si>
  <si>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</si>
  <si>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</si>
  <si>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</si>
  <si>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</si>
  <si>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</si>
  <si>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</si>
  <si>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</si>
  <si>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</si>
  <si>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</si>
  <si>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</si>
  <si>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</si>
  <si>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</si>
  <si>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</si>
  <si>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</si>
  <si>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</si>
  <si>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</si>
  <si>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</si>
  <si>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</si>
  <si>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</si>
  <si>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</si>
  <si>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</si>
  <si>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</si>
  <si>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</si>
  <si>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</si>
  <si>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</si>
  <si>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</si>
  <si>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</si>
  <si>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</si>
  <si>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</si>
  <si>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</si>
  <si>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</si>
  <si>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</si>
  <si>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</si>
  <si>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</si>
  <si>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</si>
  <si>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</si>
  <si>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</si>
  <si>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</si>
  <si>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</si>
  <si>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</si>
  <si>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</si>
  <si>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</si>
  <si>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</si>
  <si>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</si>
  <si>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</si>
  <si>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</si>
  <si>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</si>
  <si>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</si>
  <si>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</si>
  <si>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</si>
  <si>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</si>
  <si>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</si>
  <si>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</si>
  <si>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</si>
  <si>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</si>
  <si>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</si>
  <si>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</si>
  <si>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</si>
  <si>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</si>
  <si>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</si>
  <si>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</si>
  <si>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</si>
  <si>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</si>
  <si>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</si>
  <si>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</si>
  <si>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</si>
  <si>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</si>
  <si>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</si>
  <si>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</si>
  <si>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</si>
  <si>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</si>
  <si>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</si>
  <si>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</si>
  <si>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</si>
  <si>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</si>
  <si>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</si>
  <si>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</si>
  <si>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</si>
  <si>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</si>
  <si>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</si>
  <si>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</si>
  <si>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</si>
  <si>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</si>
  <si>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</si>
  <si>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</si>
  <si>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</si>
  <si>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</si>
  <si>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</si>
  <si>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</si>
  <si>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</si>
  <si>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</si>
  <si>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</si>
  <si>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</si>
  <si>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</si>
  <si>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</si>
  <si>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</si>
  <si>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</si>
  <si>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</si>
  <si>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</si>
  <si>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</si>
  <si>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</si>
  <si>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</si>
  <si>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</si>
  <si>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</si>
  <si>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</si>
  <si>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</si>
  <si>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</si>
  <si>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</si>
  <si>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</si>
  <si>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</si>
  <si>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</si>
  <si>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</si>
  <si>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</si>
  <si>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</si>
  <si>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</si>
  <si>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</si>
  <si>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</si>
  <si>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</si>
  <si>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</si>
  <si>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</si>
  <si>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</si>
  <si>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</si>
  <si>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</si>
  <si>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</si>
  <si>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</si>
  <si>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</si>
  <si>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</si>
  <si>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</si>
  <si>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</si>
  <si>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</si>
  <si>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</si>
  <si>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</si>
  <si>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</si>
  <si>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</si>
  <si>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</si>
  <si>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</si>
  <si>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</si>
  <si>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</si>
  <si>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</si>
  <si>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</si>
  <si>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</si>
  <si>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</si>
  <si>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</si>
  <si>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</si>
  <si>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</si>
  <si>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</si>
  <si>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</si>
  <si>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</si>
  <si>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</si>
  <si>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</si>
  <si>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</si>
  <si>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</si>
  <si>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</si>
  <si>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</si>
  <si>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</si>
  <si>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</si>
  <si>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</si>
  <si>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</si>
  <si>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</si>
  <si>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</si>
  <si>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</si>
  <si>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</si>
  <si>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</si>
  <si>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</si>
  <si>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</si>
  <si>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</si>
  <si>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</si>
  <si>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</si>
  <si>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</si>
  <si>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</si>
  <si>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</si>
  <si>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</si>
  <si>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</si>
  <si>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</si>
  <si>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</si>
  <si>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</si>
  <si>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</si>
  <si>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</si>
  <si>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</si>
  <si>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</si>
  <si>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</si>
  <si>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</si>
  <si>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</si>
  <si>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</si>
  <si>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</si>
  <si>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</si>
  <si>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</si>
  <si>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</si>
  <si>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</si>
  <si>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</si>
  <si>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</si>
  <si>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</si>
  <si>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</si>
  <si>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</si>
  <si>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</si>
  <si>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</si>
  <si>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</si>
  <si>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</si>
  <si>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</si>
  <si>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</si>
  <si>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</si>
  <si>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</si>
  <si>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</si>
  <si>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</si>
  <si>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</si>
  <si>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</si>
  <si>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</si>
  <si>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</si>
  <si>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</si>
  <si>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</si>
  <si>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</si>
  <si>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</si>
  <si>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</si>
  <si>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</si>
  <si>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</si>
  <si>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</si>
  <si>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</si>
  <si>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</si>
  <si>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</si>
  <si>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</si>
  <si>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</si>
  <si>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</si>
  <si>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</si>
  <si>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</si>
  <si>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</si>
  <si>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</si>
  <si>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</si>
  <si>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</si>
  <si>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</si>
  <si>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</si>
  <si>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</si>
  <si>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</si>
  <si>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</si>
  <si>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</si>
  <si>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</si>
  <si>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</si>
  <si>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</si>
  <si>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</si>
  <si>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</si>
  <si>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</si>
  <si>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</si>
  <si>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</si>
  <si>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</si>
  <si>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</si>
  <si>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</si>
  <si>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</si>
  <si>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</si>
  <si>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</si>
  <si>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</si>
  <si>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</si>
  <si>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</si>
  <si>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</si>
  <si>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</si>
  <si>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</si>
  <si>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</si>
  <si>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</si>
  <si>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</si>
  <si>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</si>
  <si>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</si>
  <si>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</si>
  <si>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</si>
  <si>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</si>
  <si>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</si>
  <si>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</si>
  <si>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</si>
  <si>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</si>
  <si>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</si>
  <si>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</si>
  <si>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</si>
  <si>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</si>
  <si>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</si>
  <si>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</si>
  <si>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</si>
  <si>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</si>
  <si>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</si>
  <si>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</si>
  <si>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</si>
  <si>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</si>
  <si>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</si>
  <si>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</si>
  <si>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</si>
  <si>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</si>
  <si>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</si>
  <si>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</si>
  <si>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</si>
  <si>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</si>
  <si>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</si>
  <si>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</si>
  <si>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</si>
  <si>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</si>
  <si>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</si>
  <si>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</si>
  <si>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</si>
  <si>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</si>
  <si>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</si>
  <si>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</si>
  <si>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</si>
  <si>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</si>
  <si>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</si>
  <si>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</si>
  <si>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</si>
  <si>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</si>
  <si>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</si>
  <si>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</si>
  <si>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</si>
  <si>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</si>
  <si>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</si>
  <si>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</si>
  <si>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</si>
  <si>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</si>
  <si>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</si>
  <si>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</si>
  <si>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</si>
  <si>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</si>
  <si>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</si>
  <si>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</si>
  <si>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</si>
  <si>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</si>
  <si>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</si>
  <si>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</si>
  <si>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</si>
  <si>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</si>
  <si>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</si>
  <si>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</si>
  <si>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</si>
  <si>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</si>
  <si>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</si>
  <si>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</si>
  <si>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</si>
  <si>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</si>
  <si>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</si>
  <si>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</si>
  <si>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</si>
  <si>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</si>
  <si>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</si>
  <si>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</si>
  <si>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</si>
  <si>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</si>
  <si>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</si>
  <si>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</si>
  <si>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30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</si>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</sst>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5" totalsRowShown="0" headerRowDxfId="48" dataDxfId="47" headerRowBorderDxfId="45" tableBorderDxfId="46" totalsRowBorderDxfId="44">
  <autoFilter ref="A1:L16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296.90664872685011</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0.28771354166383389</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45959.855074652776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45959.855074652776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45959.855074652776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45959.855074652776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45959.855074652776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45959.855074652776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45959.855074652776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45959.855074652776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45959.855074652776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45959.855074652776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45959.855074652776</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45959.855074652776</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45959.855074652776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45959.855074652776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45959.855074652776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45959.855074652776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45959.855074652776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45959.855074652776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45959.855074652776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45959.855074652776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45959.855074652776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45959.855074652776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45959.855074652776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45959.855074652776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45959.855074652776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45959.855074652776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45959.855074652776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45959.855074652776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45959.855074652776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45959.855074652776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45959.855074652776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45959.855074652776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45959.855074652776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45959.855074652776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45959.855074652776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45959.855074652776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45959.855074652776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45959.855074652776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45959.855074652776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45959.855074652776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45959.855074652776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45959.855074652776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45959.855074652776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45959.855074652776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45959.855074652776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45959.855074652776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45959.855074652776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45959.855074652776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45959.855074652776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45959.855074652776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45959.855074652776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45959.855074652776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45959.855074652776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45959.855074652776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45959.855074652776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45959.855074652776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45959.855074652776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45959.855074652776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45959.855074652776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45959.855074652776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45959.855074652776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45959.855074652776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45959.855074652776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45959.855074652776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45959.855074652776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45959.855074652776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45959.855074652776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45959.855074652776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45959.855074652776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45959.855074652776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45959.855074652776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45959.855074652776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45959.855074652776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45959.855074652776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45959.855074652776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45959.855074652776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45959.855074652776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45959.855074652776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45959.855074652776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45959.855074652776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45959.855074652776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45959.855074652776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45959.855074652776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45959.855074652776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45959.855074652776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45959.855074652776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45959.855074652776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45959.855074652776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45959.855074652776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45959.855074652776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45959.855074652776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45959.855074652776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45959.855074652776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45959.855074652776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45959.855074652776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45959.855074652776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45959.855074652776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45959.855074652776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45959.855074652776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45959.855074652776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45959.855074652776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45959.855074652776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45959.855074652776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45959.855074652776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45959.855074652776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45959.855074652776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45959.855074652776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45959.855074652776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45959.855074652776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45959.855074652776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45959.855074652776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45959.855074652776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45959.855074652776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45959.855074652776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45959.855074652776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45959.855074652776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45959.855074652776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45959.855074652776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45959.855074652776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45959.855074652776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45959.855074652776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45959.855074652776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45959.855074652776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45959.855074652776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45959.855074652776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45959.855074652776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45959.855074652776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45959.855074652776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45959.855074652776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45959.855074652776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45959.855074652776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45959.855074652776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45959.855074652776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45959.855074652776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45959.855074652776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45959.855074652776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45959.855074652776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45959.855074652776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45959.855074652776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45959.855074652776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45959.855074652776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45959.855074652776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45959.855074652776</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45959.855074652776</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F8FD9C8B-5CCF-4EF8-9F40-474B882A6538}"/>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134.85523668981477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1.1129913194454275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45959.855074652776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45959.855074652776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45959.855074652776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45959.855074652776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45959.855074652776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45959.855074652776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45959.855074652776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45959.855074652776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45959.855074652776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45959.855074652776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45959.855074652776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45959.855074652776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45959.855074652776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45959.855074652776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45959.855074652776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45959.855074652776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45959.855074652776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45959.855074652776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45959.855074652776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45959.855074652776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45959.855074652776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45959.855074652776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45959.855074652776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45959.855074652776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45959.855074652776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45959.855074652776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45959.855074652776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45959.855074652776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45959.855074652776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45959.855074652776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45959.855074652776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45959.855074652776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45959.855074652776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45959.855074652776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45959.855074652776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45959.855074652776</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45959.855074652776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45959.855074652776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45959.855074652776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45959.855074652776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45959.855074652776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45959.855074652776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45959.855074652776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45959.855074652776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45959.855074652776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45959.855074652776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45959.855074652776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45959.855074652776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45959.855074652776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45959.855074652776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45959.855074652776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45959.855074652776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45959.855074652776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45959.855074652776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45959.855074652776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45959.855074652776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45959.855074652776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45959.855074652776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45959.855074652776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45959.855074652776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45959.855074652776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45959.855074652776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45959.855074652776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45959.855074652776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45959.855074652776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45959.855074652776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45959.855074652776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45959.855074652776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45959.855074652776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45959.855074652776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45959.855074652776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45959.855074652776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45959.855074652776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45959.855074652776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45959.855074652776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45959.855074652776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45959.855074652776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45959.855074652776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45959.855074652776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45959.855074652776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45959.855074652776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45959.855074652776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45959.855074652776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45959.855074652776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45959.855074652776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45959.855074652776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45959.855074652776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45959.855074652776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45959.855074652776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45959.855074652776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45959.855074652776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45959.855074652776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45959.855074652776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45959.855074652776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45959.855074652776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45959.855074652776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45959.855074652776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45959.855074652776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45959.855074652776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45959.855074652776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45959.855074652776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45959.855074652776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45959.855074652776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45959.855074652776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45959.855074652776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45959.855074652776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45959.855074652776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45959.855074652776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45959.855074652776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45959.855074652776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45959.855074652776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45959.855074652776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45959.855074652776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45959.855074652776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45959.855074652776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45959.855074652776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45959.855074652776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45959.855074652776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45959.855074652776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45959.855074652776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45959.855074652776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45959.855074652776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45959.855074652776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45959.855074652776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45959.855074652776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45959.855074652776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45959.855074652776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45959.855074652776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45959.855074652776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45959.855074652776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45959.855074652776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45959.855074652776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45959.855074652776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45959.855074652776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45959.855074652776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45959.855074652776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45959.855074652776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45959.855074652776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45959.855074652776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45959.855074652776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45959.855074652776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45959.855074652776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45959.855074652776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45959.855074652776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45959.855074652776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45959.855074652776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45959.855074652776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45959.855074652776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45959.855074652776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45959.855074652776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45959.855074652776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45959.855074652776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45959.855074652776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45959.855074652776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45959.855074652776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45959.855074652776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45959.855074652776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45959.855074652776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45959.855074652776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45959.855074652776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45959.855074652776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45959.855074652776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45959.855074652776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45959.855074652776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45959.855074652776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45959.855074652776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45959.855074652776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45959.855074652776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45959.855074652776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45959.855074652776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45959.855074652776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45959.855074652776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45959.855074652776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45959.855074652776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45959.855074652776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45959.855074652776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45959.855074652776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45959.855074652776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45959.855074652776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45959.855074652776</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I33" sqref="I3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39110</v>
      </c>
      <c r="F2" s="20">
        <v>45959.799768518518</v>
      </c>
      <c r="G2" s="21">
        <f t="shared" ref="G2:G59" ca="1" si="0">IFERROR(NOW()-F2,"-")</f>
        <v>5.530613425798947E-2</v>
      </c>
      <c r="H2" s="22">
        <v>45959.794212962966</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45959.855074652776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45959.855074652776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45959.855074652776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45959.855074652776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45959.855074652776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45959.855074652776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45959.855074652776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45959.855074652776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45959.855074652776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45959.855074652776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45959.855074652776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45959.855074652776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45959.855074652776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45959.855074652776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45959.855074652776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45959.855074652776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45959.855074652776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45959.855074652776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45959.855074652776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45959.855074652776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45959.855074652776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45959.855074652776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45959.855074652776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45959.855074652776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45959.855074652776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45959.855074652776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45959.855074652776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45959.855074652776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45959.855074652776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45959.855074652776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45959.855074652776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45959.855074652776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45959.855074652776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45959.855074652776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45959.855074652776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45959.855074652776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45959.855074652776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45959.855074652776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45959.855074652776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45959.855074652776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45959.855074652776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45959.855074652776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45959.855074652776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45959.855074652776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45959.855074652776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45959.855074652776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45959.855074652776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45959.855074652776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45959.855074652776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45959.855074652776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45959.855074652776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45959.855074652776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45959.855074652776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45959.855074652776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45959.855074652776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45959.855074652776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45959.855074652776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45959.855074652776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45959.855074652776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45959.855074652776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45959.855074652776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45959.855074652776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45959.855074652776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45959.855074652776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45959.855074652776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45959.855074652776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45959.855074652776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45959.855074652776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45959.855074652776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45959.855074652776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45959.855074652776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45959.855074652776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45959.855074652776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45959.855074652776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45959.855074652776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45959.855074652776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45959.855074652776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45959.855074652776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45959.855074652776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45959.855074652776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45959.855074652776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45959.855074652776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45959.855074652776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45959.855074652776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45959.855074652776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45959.855074652776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45959.855074652776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45959.855074652776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45959.855074652776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45959.855074652776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45959.855074652776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45959.855074652776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45959.855074652776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45959.855074652776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45959.855074652776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45959.855074652776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45959.855074652776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45959.855074652776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45959.855074652776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45959.855074652776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45959.855074652776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45959.855074652776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45959.855074652776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45959.855074652776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45959.855074652776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45959.855074652776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45959.855074652776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45959.855074652776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45959.855074652776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45959.855074652776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45959.855074652776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45959.855074652776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45959.855074652776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45959.855074652776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45959.855074652776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45959.855074652776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45959.855074652776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45959.855074652776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45959.855074652776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45959.855074652776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45959.855074652776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45959.855074652776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45959.855074652776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45959.855074652776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45959.855074652776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45959.855074652776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45959.855074652776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45959.855074652776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45959.855074652776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45959.855074652776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45959.855074652776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45959.855074652776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45959.855074652776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45959.855074652776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45959.855074652776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45959.855074652776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45959.855074652776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45959.855074652776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45959.855074652776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45959.855074652776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45959.855074652776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45959.855074652776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45959.855074652776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45959.855074652776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45959.855074652776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45959.855074652776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45959.855074652776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45959.855074652776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45959.855074652776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45959.855074652776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45959.855074652776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45959.855074652776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45959.855074652776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45959.855074652776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45959.855074652776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45959.855074652776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45959.855074652776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45959.855074652776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45959.855074652776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45959.855074652776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45959.855074652776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45959.855074652776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45959.855074652776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45959.855074652776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45959.855074652776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45959.855074652776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45959.855074652776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45959.855074652776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45959.855074652776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45959.855074652776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45959.855074652776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45959.855074652776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45959.855074652776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45959.855074652776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45959.855074652776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45959.855074652776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45959.855074652776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45959.855074652776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45959.855074652776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45959.855074652776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45959.855074652776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45959.855074652776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45959.855074652776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45959.855074652776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45959.855074652776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45959.855074652776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45959.855074652776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45959.855074652776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45959.855074652776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45959.855074652776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45959.855074652776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45959.855074652776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45959.855074652776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45959.855074652776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45959.855074652776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45959.855074652776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45959.855074652776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45959.855074652776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45959.855074652776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45959.855074652776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45959.855074652776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45959.855074652776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45959.855074652776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45959.855074652776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45959.855074652776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45959.855074652776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45959.855074652776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45959.855074652776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45959.855074652776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45959.855074652776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45959.855074652776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45959.855074652776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45959.855074652776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45959.855074652776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45959.855074652776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45959.855074652776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45959.855074652776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45959.855074652776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45959.855074652776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45959.855074652776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45959.855074652776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45959.855074652776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45959.855074652776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45959.855074652776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45959.855074652776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45959.855074652776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45959.855074652776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45959.855074652776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45959.855074652776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45959.855074652776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45959.855074652776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45959.855074652776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45959.855074652776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45959.855074652776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45959.855074652776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45959.855074652776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45959.855074652776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45959.855074652776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45959.855074652776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45959.855074652776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45959.855074652776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45959.855074652776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45959.855074652776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45959.855074652776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45959.855074652776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45959.855074652776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45959.855074652776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45959.855074652776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45959.855074652776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45959.855074652776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45959.855074652776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45959.855074652776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45959.855074652776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45959.855074652776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45959.855074652776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45959.855074652776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45959.855074652776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45959.855074652776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45959.855074652776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45959.855074652776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45959.855074652776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45959.855074652776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45959.855074652776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45959.855074652776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45959.855074652776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45959.855074652776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45959.855074652776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45959.855074652776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45959.855074652776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45959.855074652776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45959.855074652776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45959.855074652776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45959.855074652776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45959.855074652776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45959.855074652776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45959.855074652776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45959.855074652776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45959.855074652776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45959.855074652776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45959.855074652776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45959.855074652776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45959.855074652776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45959.855074652776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45959.855074652776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45959.855074652776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45959.855074652776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45959.855074652776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45959.855074652776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45959.855074652776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45959.855074652776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45959.855074652776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45959.855074652776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45959.855074652776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45959.855074652776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45959.855074652776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45959.855074652776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45959.855074652776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45959.855074652776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45959.855074652776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45959.855074652776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45959.855074652776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45959.855074652776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45959.855074652776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45959.855074652776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45959.855074652776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45959.855074652776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45959.855074652776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45959.855074652776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45959.855074652776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45959.855074652776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45959.855074652776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45959.855074652776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45959.855074652776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45959.855074652776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45959.855074652776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45959.855074652776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45959.855074652776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45959.855074652776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45959.855074652776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45959.855074652776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45959.855074652776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45959.855074652776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45959.855074652776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45959.855074652776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45959.855074652776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45959.855074652776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45959.855074652776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45959.855074652776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45959.855074652776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45959.855074652776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45959.855074652776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45959.855074652776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45959.855074652776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45959.855074652776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45959.855074652776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45959.855074652776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45959.855074652776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45959.855074652776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45959.855074652776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45959.855074652776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45959.855074652776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45959.855074652776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45959.855074652776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45959.855074652776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45959.855074652776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45959.855074652776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45959.855074652776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45959.855074652776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45959.855074652776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45959.855074652776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45959.855074652776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45959.855074652776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45959.855074652776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45959.855074652776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45959.855074652776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45959.855074652776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45959.855074652776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45959.855074652776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45959.855074652776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45959.855074652776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45959.855074652776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45959.855074652776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45959.855074652776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45959.855074652776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45959.855074652776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45959.855074652776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45959.855074652776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45959.855074652776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45959.855074652776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45959.855074652776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45959.855074652776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45959.855074652776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45959.855074652776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45959.855074652776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45959.855074652776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45959.855074652776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45959.855074652776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45959.855074652776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45959.855074652776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45959.855074652776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45959.855074652776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45959.855074652776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45959.855074652776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45959.855074652776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45959.855074652776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45959.855074652776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45959.855074652776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45959.855074652776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45959.855074652776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45959.855074652776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45959.855074652776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45959.855074652776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45959.855074652776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45959.855074652776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45959.855074652776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45959.855074652776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45959.855074652776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45959.855074652776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45959.855074652776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45959.855074652776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45959.855074652776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45959.855074652776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45959.855074652776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45959.855074652776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45959.855074652776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45959.855074652776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45959.855074652776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45959.855074652776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45959.855074652776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45959.855074652776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45959.855074652776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45959.855074652776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45959.855074652776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45959.855074652776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45959.855074652776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45959.855074652776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45959.855074652776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45959.855074652776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45959.855074652776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45959.855074652776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45959.855074652776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45959.855074652776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45959.855074652776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45959.855074652776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45959.855074652776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45959.855074652776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45959.855074652776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45959.855074652776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45959.855074652776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45959.855074652776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45959.855074652776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45959.855074652776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45959.855074652776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45959.855074652776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45959.855074652776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45959.855074652776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45959.855074652776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45959.855074652776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45959.855074652776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45959.855074652776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45959.855074652776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45959.855074652776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45959.855074652776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45959.855074652776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45959.855074652776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45959.855074652776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45959.855074652776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45959.855074652776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45959.855074652776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45959.855074652776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45959.855074652776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45959.855074652776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45959.855074652776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45959.855074652776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45959.855074652776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45959.855074652776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45959.855074652776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45959.855074652776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45959.855074652776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45959.855074652776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45959.855074652776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45959.855074652776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45959.855074652776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45959.855074652776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45959.855074652776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45959.855074652776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45959.855074652776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45959.855074652776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45959.855074652776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45959.855074652776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45959.855074652776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45959.855074652776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45959.855074652776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45959.855074652776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45959.855074652776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45959.855074652776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45959.855074652776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45959.855074652776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45959.855074652776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45959.855074652776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45959.855074652776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45959.855074652776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45959.855074652776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45959.855074652776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45959.855074652776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45959.855074652776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45959.855074652776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45959.855074652776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45959.855074652776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45959.855074652776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45959.855074652776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45959.855074652776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45959.855074652776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45959.855074652776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45959.855074652776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45959.855074652776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45959.855074652776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45959.855074652776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45959.855074652776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45959.855074652776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45959.855074652776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45959.855074652776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45959.855074652776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45959.855074652776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45959.855074652776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45959.855074652776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45959.855074652776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45959.855074652776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45959.855074652776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45959.855074652776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45959.855074652776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45959.855074652776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45959.855074652776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45959.855074652776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45959.855074652776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45959.855074652776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45959.855074652776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45959.855074652776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45959.855074652776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45959.855074652776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45959.855074652776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45959.855074652776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45959.855074652776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45959.855074652776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45959.855074652776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45959.855074652776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45959.855074652776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45959.855074652776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45959.855074652776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45959.855074652776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45959.855074652776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45959.855074652776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45959.855074652776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45959.855074652776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45959.855074652776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45959.855074652776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45959.855074652776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45959.855074652776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45959.855074652776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45959.855074652776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45959.855074652776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45959.855074652776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45959.855074652776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45959.855074652776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45959.855074652776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45959.855074652776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45959.855074652776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45959.855074652776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45959.855074652776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45959.855074652776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45959.855074652776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45959.855074652776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45959.855074652776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45959.855074652776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45959.855074652776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45959.855074652776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45959.855074652776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45959.855074652776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45959.855074652776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45959.855074652776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45959.855074652776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45959.855074652776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45959.855074652776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45959.855074652776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45959.855074652776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45959.855074652776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45959.855074652776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45959.855074652776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45959.855074652776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45959.855074652776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45959.855074652776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45959.855074652776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45959.855074652776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45959.855074652776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45959.855074652776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45959.855074652776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45959.855074652776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45959.855074652776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45959.855074652776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45959.855074652776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45959.855074652776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45959.855074652776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45959.855074652776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45959.855074652776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45959.855074652776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45959.855074652776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45959.855074652776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45959.855074652776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45959.855074652776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45959.855074652776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45959.855074652776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45959.855074652776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45959.855074652776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45959.855074652776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45959.855074652776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45959.855074652776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45959.855074652776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45959.855074652776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45959.855074652776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45959.855074652776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45959.855074652776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45959.855074652776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45959.855074652776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45959.855074652776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45959.855074652776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45959.855074652776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45959.855074652776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45959.855074652776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45959.855074652776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45959.855074652776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45959.855074652776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45959.855074652776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45959.855074652776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45959.855074652776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45959.855074652776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45959.855074652776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45959.855074652776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45959.855074652776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45959.855074652776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45959.855074652776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45959.855074652776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45959.855074652776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45959.855074652776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45959.855074652776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45959.855074652776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45959.855074652776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45959.855074652776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45959.855074652776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45959.855074652776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45959.855074652776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45959.855074652776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45959.855074652776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45959.855074652776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45959.855074652776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45959.855074652776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45959.855074652776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45959.855074652776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45959.855074652776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45959.855074652776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45959.855074652776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45959.855074652776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45959.855074652776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45959.855074652776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45959.855074652776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45959.855074652776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45959.855074652776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45959.855074652776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45959.855074652776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45959.855074652776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45959.855074652776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45959.855074652776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45959.855074652776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45959.855074652776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45959.855074652776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45959.855074652776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45959.855074652776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45959.855074652776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45959.855074652776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45959.855074652776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45959.855074652776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45959.855074652776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45959.855074652776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45959.855074652776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45959.855074652776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45959.855074652776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45959.855074652776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45959.855074652776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45959.855074652776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45959.855074652776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45959.855074652776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45959.855074652776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45959.855074652776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45959.855074652776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45959.855074652776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45959.855074652776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45959.855074652776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45959.855074652776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45959.855074652776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45959.855074652776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45959.855074652776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45959.855074652776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45959.855074652776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45959.855074652776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45959.855074652776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45959.855074652776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45959.855074652776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45959.855074652776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45959.855074652776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45959.855074652776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45959.855074652776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45959.855074652776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45959.855074652776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45959.855074652776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45959.855074652776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45959.855074652776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45959.855074652776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45959.855074652776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45959.855074652776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45959.855074652776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45959.855074652776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45959.855074652776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45959.855074652776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45959.855074652776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45959.855074652776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45959.855074652776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45959.855074652776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45959.855074652776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45959.855074652776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45959.855074652776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45959.855074652776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45959.855074652776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45959.855074652776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45959.855074652776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45959.855074652776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45959.855074652776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45959.855074652776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45959.855074652776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45959.855074652776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45959.855074652776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45959.855074652776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45959.855074652776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45959.855074652776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45959.855074652776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45959.855074652776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45959.855074652776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45959.855074652776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45959.855074652776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45959.855074652776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45959.855074652776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45959.855074652776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45959.855074652776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45959.855074652776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45959.855074652776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45959.855074652776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45959.855074652776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45959.855074652776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45959.855074652776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45959.855074652776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45959.855074652776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45959.855074652776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45959.855074652776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45959.855074652776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45959.855074652776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45959.855074652776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45959.855074652776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45959.855074652776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45959.855074652776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45959.855074652776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45959.855074652776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45959.855074652776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45959.855074652776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45959.855074652776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45959.855074652776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45959.855074652776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45959.855074652776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45959.855074652776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45959.855074652776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45959.855074652776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45959.855074652776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45959.855074652776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45959.855074652776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45959.855074652776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45959.855074652776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45959.855074652776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45959.855074652776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45959.855074652776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45959.855074652776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45959.855074652776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45959.855074652776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45959.855074652776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45959.855074652776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45959.855074652776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45959.855074652776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45959.855074652776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45959.855074652776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45959.855074652776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45959.855074652776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45959.855074652776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45959.855074652776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45959.855074652776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45959.855074652776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45959.855074652776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45959.855074652776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45959.855074652776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45959.855074652776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45959.855074652776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45959.855074652776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45959.855074652776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45959.855074652776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45959.855074652776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45959.855074652776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45959.855074652776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45959.855074652776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45959.855074652776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45959.855074652776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45959.855074652776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45959.855074652776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45959.855074652776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45959.855074652776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45959.855074652776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45959.855074652776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45959.855074652776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45959.855074652776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45959.855074652776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45959.855074652776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45959.855074652776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45959.855074652776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45959.855074652776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45959.855074652776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45959.855074652776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45959.855074652776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45959.855074652776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45959.855074652776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45959.855074652776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45959.855074652776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45959.855074652776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45959.855074652776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45959.855074652776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45959.855074652776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45959.855074652776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45959.855074652776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45959.855074652776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45959.855074652776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45959.855074652776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45959.855074652776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45959.855074652776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45959.855074652776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45959.855074652776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45959.855074652776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45959.855074652776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45959.855074652776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45959.855074652776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45959.855074652776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45959.855074652776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45959.855074652776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45959.855074652776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45959.855074652776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45959.855074652776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45959.855074652776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45959.855074652776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45959.855074652776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45959.855074652776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45959.855074652776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45959.855074652776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45959.855074652776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45959.855074652776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45959.855074652776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45959.855074652776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45959.855074652776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45959.855074652776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45959.855074652776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45959.855074652776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45959.855074652776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45959.855074652776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45959.855074652776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45959.855074652776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45959.855074652776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45959.855074652776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45959.855074652776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45959.855074652776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45959.855074652776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45959.855074652776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45959.855074652776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45959.855074652776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45959.855074652776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45959.855074652776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45959.855074652776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45959.855074652776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45959.855074652776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45959.855074652776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45959.855074652776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45959.855074652776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45959.855074652776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45959.855074652776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45959.855074652776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45959.855074652776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45959.855074652776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45959.855074652776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45959.855074652776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45959.855074652776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45959.855074652776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45959.855074652776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45959.855074652776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45959.855074652776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45959.855074652776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45959.855074652776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45959.855074652776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45959.855074652776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45959.855074652776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45959.855074652776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45959.855074652776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45959.855074652776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45959.855074652776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45959.855074652776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45959.855074652776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45959.855074652776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45959.855074652776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45959.855074652776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45959.855074652776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45959.855074652776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45959.855074652776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45959.855074652776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45959.855074652776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45959.855074652776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45959.855074652776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45959.855074652776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45959.855074652776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45959.855074652776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45959.855074652776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45959.855074652776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45959.855074652776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45959.855074652776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45959.855074652776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45959.855074652776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45959.855074652776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45959.855074652776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45959.855074652776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45959.855074652776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45959.855074652776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45959.855074652776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45959.855074652776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45959.855074652776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45959.855074652776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45959.855074652776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45959.855074652776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45959.855074652776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45959.855074652776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45959.855074652776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45959.855074652776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45959.855074652776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45959.855074652776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45959.855074652776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45959.855074652776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45959.855074652776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45959.855074652776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45959.855074652776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45959.855074652776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45959.855074652776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45959.855074652776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45959.855074652776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45959.855074652776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45959.855074652776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45959.855074652776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45959.855074652776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45959.855074652776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45959.855074652776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45959.855074652776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45959.855074652776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45959.855074652776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45959.855074652776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45959.855074652776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45959.855074652776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45959.855074652776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45959.855074652776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45959.855074652776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45959.855074652776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45959.855074652776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45959.855074652776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45959.855074652776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45959.855074652776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45959.855074652776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45959.855074652776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45959.855074652776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45959.855074652776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45959.855074652776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45959.855074652776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45959.855074652776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45959.855074652776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45959.855074652776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45959.855074652776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45959.855074652776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45959.855074652776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45959.855074652776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45959.855074652776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45959.855074652776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45959.855074652776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45959.855074652776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45959.855074652776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45959.855074652776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45959.855074652776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45959.855074652776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45959.855074652776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45959.855074652776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45959.855074652776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45959.855074652776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45959.855074652776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45959.855074652776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45959.855074652776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45959.855074652776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45959.855074652776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45959.855074652776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45959.855074652776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45959.855074652776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45959.855074652776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45959.855074652776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45959.855074652776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45959.855074652776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45959.855074652776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45959.855074652776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45959.855074652776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45959.855074652776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45959.855074652776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45959.855074652776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45959.855074652776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45959.855074652776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45959.855074652776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45959.855074652776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45959.855074652776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45959.855074652776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45959.855074652776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45959.855074652776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45959.855074652776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45959.855074652776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45959.855074652776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45959.855074652776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45959.855074652776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45959.855074652776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45959.855074652776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45959.855074652776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45959.855074652776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45959.855074652776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45959.855074652776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45959.855074652776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45959.855074652776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45959.855074652776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45959.855074652776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45959.855074652776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45959.855074652776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45959.855074652776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45959.855074652776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45959.855074652776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45959.855074652776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45959.855074652776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45959.855074652776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45959.855074652776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45959.855074652776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45959.855074652776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45959.855074652776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45959.855074652776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45959.855074652776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45959.855074652776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45959.855074652776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45959.855074652776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45959.855074652776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45959.855074652776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45959.855074652776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45959.855074652776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45959.855074652776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45959.855074652776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45959.855074652776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45959.855074652776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45959.855074652776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45959.855074652776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45959.855074652776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45959.855074652776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45959.855074652776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45959.855074652776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45959.855074652776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45959.855074652776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45959.855074652776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45959.855074652776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45959.855074652776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45959.855074652776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45959.855074652776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45959.855074652776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45959.855074652776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45959.855074652776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45959.855074652776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45959.855074652776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45959.855074652776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45959.855074652776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45959.855074652776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45959.855074652776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45959.855074652776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45959.855074652776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45959.855074652776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45959.855074652776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45959.855074652776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45959.855074652776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45959.855074652776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45959.855074652776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45959.855074652776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45959.855074652776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45959.855074652776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45959.855074652776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45959.855074652776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45959.855074652776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45959.855074652776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45959.855074652776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45959.855074652776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45959.855074652776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45959.855074652776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45959.855074652776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45959.855074652776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45959.855074652776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45959.855074652776</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5"/>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256.37435706018005</v>
      </c>
      <c r="H2" s="99">
        <v>45703.474768518521</v>
      </c>
      <c r="I2" s="99" t="str">
        <f>IFERROR(VLOOKUP(D2,DB!A:F,6,0),"")</f>
        <v>SCECO</v>
      </c>
      <c r="J2" s="99" t="str">
        <f>IFERROR(VLOOKUP(D2,DB!A:G,7,0),"")</f>
        <v>Dead</v>
      </c>
      <c r="K2" s="101" t="s">
        <v>39113</v>
      </c>
      <c r="L2" s="94" t="str">
        <f>IFERROR(VLOOKUP(D2,DB!A:I,9,0),"")</f>
        <v>Latis</v>
      </c>
    </row>
    <row r="3" spans="1:16" ht="15" customHeight="1">
      <c r="A3" s="119"/>
      <c r="B3" s="119" t="str">
        <f>IFERROR(VLOOKUP(D3,DB!A:K,11,0),"")</f>
        <v>R4</v>
      </c>
      <c r="C3" s="120">
        <v>1</v>
      </c>
      <c r="D3" s="121" t="s">
        <v>29253</v>
      </c>
      <c r="E3" s="98" t="s">
        <v>39021</v>
      </c>
      <c r="F3" s="123"/>
      <c r="G3" s="124">
        <f ca="1">IFERROR(NOW()-F3,"")</f>
        <v>45959.855074652776</v>
      </c>
      <c r="H3" s="123"/>
      <c r="I3" s="119" t="str">
        <f>IFERROR(VLOOKUP(D3,DB!A:F,6,0),"")</f>
        <v>SCECO</v>
      </c>
      <c r="J3" s="119" t="str">
        <f>IFERROR(VLOOKUP(D3,DB!A:G,7,0),"")</f>
        <v>Dead</v>
      </c>
      <c r="K3" s="125"/>
      <c r="L3" s="121" t="str">
        <f>IFERROR(VLOOKUP(D3,DB!A:I,9,0),"")</f>
        <v>Latis</v>
      </c>
    </row>
    <row r="4" spans="1:16" ht="15" customHeight="1">
      <c r="A4" s="119"/>
      <c r="B4" s="119" t="str">
        <f>IFERROR(VLOOKUP(D4,DB!A:K,11,0),"")</f>
        <v/>
      </c>
      <c r="C4" s="120"/>
      <c r="D4" s="121"/>
      <c r="E4" s="98"/>
      <c r="F4" s="123"/>
      <c r="G4" s="124">
        <f ca="1">IFERROR(NOW()-F4,"")</f>
        <v>45959.855074652776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45959.855074652776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45959.855074652776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45959.855074652776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45959.855074652776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45959.855074652776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45959.855074652776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45959.855074652776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45959.855074652776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45959.855074652776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45959.855074652776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45959.855074652776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45959.855074652776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45959.855074652776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45959.855074652776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45959.855074652776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45959.855074652776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45959.855074652776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45959.855074652776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45959.855074652776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45959.855074652776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45959.855074652776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45959.855074652776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45959.855074652776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45959.855074652776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45959.855074652776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45959.855074652776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45959.855074652776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45959.855074652776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45959.855074652776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45959.855074652776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45959.855074652776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45959.855074652776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45959.855074652776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45959.855074652776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45959.855074652776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45959.855074652776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45959.855074652776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45959.855074652776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45959.855074652776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45959.855074652776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45959.855074652776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45959.855074652776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45959.855074652776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45959.855074652776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45959.855074652776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45959.855074652776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45959.855074652776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45959.855074652776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45959.855074652776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45959.855074652776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45959.855074652776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45959.855074652776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45959.855074652776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45959.855074652776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45959.855074652776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45959.855074652776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45959.855074652776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45959.855074652776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45959.855074652776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45959.855074652776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45959.855074652776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45959.855074652776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45959.855074652776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45959.855074652776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45959.855074652776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45959.855074652776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45959.855074652776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45959.855074652776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45959.855074652776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45959.855074652776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45959.855074652776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45959.855074652776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45959.855074652776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45959.855074652776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45959.855074652776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45959.855074652776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45959.855074652776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45959.855074652776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45959.855074652776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45959.855074652776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45959.855074652776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45959.855074652776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45959.855074652776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45959.855074652776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45959.855074652776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45959.855074652776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45959.855074652776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45959.855074652776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45959.855074652776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45959.855074652776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45959.855074652776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45959.855074652776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45959.855074652776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45959.855074652776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45959.855074652776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45959.855074652776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45959.855074652776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45959.855074652776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45959.855074652776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45959.855074652776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45959.855074652776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45959.855074652776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45959.855074652776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45959.855074652776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45959.855074652776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45959.855074652776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45959.855074652776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45959.855074652776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45959.855074652776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45959.855074652776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45959.855074652776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45959.855074652776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45959.855074652776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45959.855074652776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45959.855074652776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45959.855074652776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45959.855074652776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45959.855074652776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45959.855074652776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45959.855074652776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45959.855074652776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45959.855074652776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45959.855074652776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45959.855074652776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45959.855074652776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45959.855074652776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45959.855074652776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45959.855074652776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45959.855074652776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45959.855074652776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45959.855074652776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45959.855074652776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45959.855074652776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45959.855074652776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45959.855074652776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45959.855074652776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45959.855074652776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45959.855074652776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45959.855074652776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45959.855074652776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45959.855074652776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45959.855074652776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45959.855074652776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45959.855074652776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45959.855074652776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45959.855074652776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45959.855074652776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45959.855074652776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45959.855074652776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45959.855074652776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45959.855074652776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45959.855074652776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45959.855074652776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45959.855074652776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45959.855074652776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45959.855074652776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45959.855074652776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45959.855074652776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45959.855074652776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45959.855074652776</v>
      </c>
      <c r="H164" s="123"/>
      <c r="I164" s="119" t="str">
        <f>IFERROR(VLOOKUP(D164,DB!A:F,6,0),"")</f>
        <v/>
      </c>
      <c r="J164" s="119" t="str">
        <f>IFERROR(VLOOKUP(D164,DB!A:G,7,0),"")</f>
        <v/>
      </c>
      <c r="K164" s="125"/>
      <c r="L164" s="121" t="str">
        <f>IFERROR(VLOOKUP(D164,DB!A:I,9,0),"")</f>
        <v/>
      </c>
    </row>
    <row r="165" spans="1:12" ht="15" customHeight="1">
      <c r="A165" s="126"/>
      <c r="B165" s="126" t="str">
        <f>IFERROR(VLOOKUP(D165,DB!A:K,11,0),"")</f>
        <v/>
      </c>
      <c r="C165" s="127"/>
      <c r="D165" s="128"/>
      <c r="E165" s="129"/>
      <c r="F165" s="130"/>
      <c r="G165" s="131">
        <f ca="1">IFERROR(NOW()-F165,"")</f>
        <v>45959.855074652776</v>
      </c>
      <c r="H165" s="130"/>
      <c r="I165" s="126" t="str">
        <f>IFERROR(VLOOKUP(D165,DB!A:F,6,0),"")</f>
        <v/>
      </c>
      <c r="J165" s="126" t="str">
        <f>IFERROR(VLOOKUP(D165,DB!A:G,7,0),"")</f>
        <v/>
      </c>
      <c r="K165" s="132"/>
      <c r="L165" s="128" t="str">
        <f>IFERROR(VLOOKUP(D165,DB!A:I,9,0),"")</f>
        <v/>
      </c>
    </row>
  </sheetData>
  <dataValidations count="2">
    <dataValidation allowBlank="1" showInputMessage="1" showErrorMessage="1" sqref="E1" xr:uid="{A4F81451-56CC-4543-9497-104C4E44EE4B}"/>
    <dataValidation type="list" allowBlank="1" showInputMessage="1" showErrorMessage="1" sqref="E2:E5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68.023014467587927</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39102</v>
      </c>
      <c r="F3" s="38">
        <v>45926.188877314817</v>
      </c>
      <c r="G3" s="144">
        <f t="shared" ref="G3" ca="1" si="0">IFERROR(NOW()-F3,"")</f>
        <v>33.666197337959602</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39102</v>
      </c>
      <c r="F4" s="153">
        <v>45948.661111111112</v>
      </c>
      <c r="G4" s="154">
        <f ca="1">IFERROR(NOW()-F4,"")</f>
        <v>11.193963541663834</v>
      </c>
      <c r="H4" s="153">
        <v>45948.661111111112</v>
      </c>
      <c r="I4" s="152" t="str">
        <f>IFERROR(VLOOKUP(D4,DB!A:F,6,0),"")</f>
        <v>SCECO</v>
      </c>
      <c r="J4" s="152" t="str">
        <f>IFERROR(VLOOKUP(D4,DB!A:G,7,0),"")</f>
        <v>Dead</v>
      </c>
      <c r="K4" s="152" t="s">
        <v>39119</v>
      </c>
      <c r="L4" s="152" t="str">
        <f>IFERROR(VLOOKUP(D4,DB!A:I,9,0),"")</f>
        <v>Latis</v>
      </c>
    </row>
    <row r="5" spans="1:13" ht="15">
      <c r="A5" s="152" t="s">
        <v>39120</v>
      </c>
      <c r="B5" s="152" t="str">
        <f>IFERROR(VLOOKUP(D5,DB!A:K,11,0),"")</f>
        <v>R5</v>
      </c>
      <c r="C5" s="152">
        <v>1</v>
      </c>
      <c r="D5" s="152" t="s">
        <v>38224</v>
      </c>
      <c r="E5" s="152" t="s">
        <v>39102</v>
      </c>
      <c r="F5" s="153">
        <v>45959.68372685185</v>
      </c>
      <c r="G5" s="154">
        <f ca="1">IFERROR(NOW()-F5,"")</f>
        <v>0.17134780092601432</v>
      </c>
      <c r="H5" s="153">
        <v>45959.661168981482</v>
      </c>
      <c r="I5" s="152" t="str">
        <f>IFERROR(VLOOKUP(D5,DB!A:F,6,0),"")</f>
        <v>SCECO</v>
      </c>
      <c r="J5" s="152" t="str">
        <f>IFERROR(VLOOKUP(D5,DB!A:G,7,0),"")</f>
        <v>Haj Removal</v>
      </c>
      <c r="K5" s="152" t="s">
        <v>39121</v>
      </c>
      <c r="L5" s="152" t="str">
        <f>IFERROR(VLOOKUP(D5,DB!A:I,9,0),"")</f>
        <v>Latis</v>
      </c>
    </row>
    <row r="6" spans="1:13" ht="30.75">
      <c r="A6" s="152" t="s">
        <v>39122</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39123</v>
      </c>
      <c r="L6" s="152" t="str">
        <f>IFERROR(VLOOKUP(D6,DB!A:I,9,0),"")</f>
        <v>Latis</v>
      </c>
    </row>
    <row r="7" spans="1:13" ht="30.75">
      <c r="A7" s="152" t="s">
        <v>39122</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39124</v>
      </c>
      <c r="L7" s="152" t="str">
        <f>IFERROR(VLOOKUP(D7,DB!A:I,9,0),"")</f>
        <v>Latis</v>
      </c>
    </row>
    <row r="8" spans="1:13" ht="15">
      <c r="A8" s="152" t="s">
        <v>39125</v>
      </c>
      <c r="B8" s="152" t="str">
        <f>IFERROR(VLOOKUP(D8,DB!A:K,11,0),"")</f>
        <v>R5</v>
      </c>
      <c r="C8" s="152">
        <v>1</v>
      </c>
      <c r="D8" s="152" t="s">
        <v>38388</v>
      </c>
      <c r="E8" s="152" t="s">
        <v>39021</v>
      </c>
      <c r="F8" s="153">
        <v>45959.776261574072</v>
      </c>
      <c r="G8" s="154">
        <f ca="1">IFERROR(NOW()-F8,"")</f>
        <v>7.8813078704115469E-2</v>
      </c>
      <c r="H8" s="153">
        <v>45959.770173611112</v>
      </c>
      <c r="I8" s="152" t="str">
        <f>IFERROR(VLOOKUP(D8,DB!A:F,6,0),"")</f>
        <v>SCECO</v>
      </c>
      <c r="J8" s="152" t="str">
        <f>IFERROR(VLOOKUP(D8,DB!A:G,7,0),"")</f>
        <v>Good</v>
      </c>
      <c r="K8" s="152" t="s">
        <v>39126</v>
      </c>
      <c r="L8" s="152" t="str">
        <f>IFERROR(VLOOKUP(D8,DB!A:I,9,0),"")</f>
        <v>Latis</v>
      </c>
    </row>
    <row r="9" spans="1:13" ht="15">
      <c r="A9" s="152" t="s">
        <v>39127</v>
      </c>
      <c r="B9" s="152" t="str">
        <f>IFERROR(VLOOKUP(D9,DB!A:K,11,0),"")</f>
        <v>R5</v>
      </c>
      <c r="C9" s="152">
        <v>1</v>
      </c>
      <c r="D9" s="152" t="s">
        <v>38430</v>
      </c>
      <c r="E9" s="152" t="s">
        <v>39021</v>
      </c>
      <c r="F9" s="153">
        <v>45959.793969907405</v>
      </c>
      <c r="G9" s="154">
        <f ca="1">IFERROR(NOW()-F9,"")</f>
        <v>6.11047453712672E-2</v>
      </c>
      <c r="H9" s="153">
        <v>45959.786412037036</v>
      </c>
      <c r="I9" s="152" t="str">
        <f>IFERROR(VLOOKUP(D9,DB!A:F,6,0),"")</f>
        <v>SCECO</v>
      </c>
      <c r="J9" s="152" t="str">
        <f>IFERROR(VLOOKUP(D9,DB!A:G,7,0),"")</f>
        <v>Good</v>
      </c>
      <c r="K9" s="152" t="s">
        <v>39128</v>
      </c>
      <c r="L9" s="152" t="str">
        <f>IFERROR(VLOOKUP(D9,DB!A:I,9,0),"")</f>
        <v>Latis</v>
      </c>
    </row>
    <row r="10" spans="1:13" ht="15">
      <c r="A10" s="152" t="s">
        <v>39129</v>
      </c>
      <c r="B10" s="152" t="str">
        <f>IFERROR(VLOOKUP(D10,DB!A:K,11,0),"")</f>
        <v>R5</v>
      </c>
      <c r="C10" s="152">
        <v>2</v>
      </c>
      <c r="D10" s="152" t="s">
        <v>38407</v>
      </c>
      <c r="E10" s="152" t="s">
        <v>39021</v>
      </c>
      <c r="F10" s="153">
        <v>45959.801898148151</v>
      </c>
      <c r="G10" s="154">
        <f ca="1">IFERROR(NOW()-F10,"")</f>
        <v>5.3176504625298548E-2</v>
      </c>
      <c r="H10" s="153">
        <v>45959.792569444442</v>
      </c>
      <c r="I10" s="152" t="str">
        <f>IFERROR(VLOOKUP(D10,DB!A:F,6,0),"")</f>
        <v>SCECO</v>
      </c>
      <c r="J10" s="152" t="str">
        <f>IFERROR(VLOOKUP(D10,DB!A:G,7,0),"")</f>
        <v>Good</v>
      </c>
      <c r="K10" s="152" t="s">
        <v>39130</v>
      </c>
      <c r="L10" s="152" t="str">
        <f>IFERROR(VLOOKUP(D10,DB!A:I,9,0),"")</f>
        <v>Latis</v>
      </c>
    </row>
    <row r="11" spans="1:13" ht="15">
      <c r="A11" s="152" t="s">
        <v>39131</v>
      </c>
      <c r="B11" s="152" t="str">
        <f>IFERROR(VLOOKUP(D11,DB!A:K,11,0),"")</f>
        <v>R5</v>
      </c>
      <c r="C11" s="152">
        <v>1</v>
      </c>
      <c r="D11" s="152" t="s">
        <v>38350</v>
      </c>
      <c r="E11" s="152" t="s">
        <v>39021</v>
      </c>
      <c r="F11" s="153">
        <v>45959.815092592595</v>
      </c>
      <c r="G11" s="154">
        <f ca="1">IFERROR(NOW()-F11,"")</f>
        <v>3.9982060181500856E-2</v>
      </c>
      <c r="H11" s="153">
        <v>45959.809062499997</v>
      </c>
      <c r="I11" s="152" t="str">
        <f>IFERROR(VLOOKUP(D11,DB!A:F,6,0),"")</f>
        <v>SCECO</v>
      </c>
      <c r="J11" s="152" t="str">
        <f>IFERROR(VLOOKUP(D11,DB!A:G,7,0),"")</f>
        <v>Good</v>
      </c>
      <c r="K11" s="152" t="s">
        <v>39128</v>
      </c>
      <c r="L11" s="152" t="str">
        <f>IFERROR(VLOOKUP(D11,DB!A:I,9,0),"")</f>
        <v>Latis</v>
      </c>
    </row>
    <row r="12" spans="1:13" ht="15">
      <c r="A12" s="152"/>
      <c r="B12" s="152" t="str">
        <f>IFERROR(VLOOKUP(D12,DB!A:K,11,0),"")</f>
        <v/>
      </c>
      <c r="C12" s="152"/>
      <c r="D12"/>
      <c r="E12" s="152"/>
      <c r="F12" s="153"/>
      <c r="G12" s="154">
        <f ca="1">IFERROR(NOW()-F12,"")</f>
        <v>45959.855074652776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45959.855074652776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45959.855074652776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45959.855074652776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45959.855074652776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45959.855074652776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45959.855074652776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45959.855074652776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45959.855074652776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45959.855074652776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45959.855074652776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45959.855074652776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45959.855074652776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45959.855074652776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45959.855074652776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45959.855074652776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45959.855074652776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45959.855074652776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45959.855074652776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45959.855074652776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45959.855074652776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45959.855074652776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45959.855074652776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45959.855074652776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45959.855074652776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45959.855074652776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45959.855074652776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45959.855074652776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45959.855074652776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45959.855074652776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45959.855074652776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45959.855074652776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45959.855074652776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45959.855074652776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45959.855074652776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45959.855074652776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45959.855074652776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45959.855074652776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45959.855074652776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45959.855074652776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45959.855074652776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45959.855074652776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45959.855074652776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45959.855074652776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45959.855074652776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45959.855074652776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45959.855074652776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45959.855074652776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45959.855074652776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45959.855074652776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45959.855074652776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45959.855074652776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45959.855074652776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45959.855074652776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45959.855074652776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45959.855074652776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45959.855074652776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45959.855074652776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45959.855074652776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45959.855074652776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45959.855074652776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45959.855074652776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45959.855074652776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45959.855074652776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45959.855074652776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45959.855074652776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45959.855074652776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45959.855074652776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45959.855074652776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45959.855074652776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45959.855074652776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45959.855074652776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45959.855074652776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45959.855074652776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45959.855074652776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45959.855074652776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45959.855074652776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45959.855074652776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45959.855074652776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45959.855074652776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45959.855074652776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45959.855074652776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45959.855074652776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45959.855074652776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45959.855074652776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45959.855074652776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45959.855074652776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45959.855074652776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45959.855074652776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45959.855074652776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45959.855074652776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45959.855074652776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45959.855074652776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45959.855074652776</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45959.855074652776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45959.855074652776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45959.855074652776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45959.855074652776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45959.855074652776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45959.855074652776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45959.855074652776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45959.855074652776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45959.855074652776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45959.855074652776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45959.855074652776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45959.855074652776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45959.855074652776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45959.855074652776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45959.855074652776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45959.855074652776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45959.855074652776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45959.855074652776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45959.855074652776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45959.855074652776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45959.855074652776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45959.855074652776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45959.855074652776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45959.855074652776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45959.855074652776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45959.855074652776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45959.855074652776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45959.855074652776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45959.855074652776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45959.855074652776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45959.855074652776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45959.855074652776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45959.855074652776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45959.855074652776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45959.855074652776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45959.855074652776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45959.855074652776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45959.855074652776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45959.855074652776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45959.855074652776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45959.855074652776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45959.855074652776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45959.855074652776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45959.855074652776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45959.855074652776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45959.855074652776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45959.855074652776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45959.855074652776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45959.855074652776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45959.855074652776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45959.855074652776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45959.855074652776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45959.855074652776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45959.855074652776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45959.855074652776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45959.855074652776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45959.855074652776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45959.855074652776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45959.855074652776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45959.855074652776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45959.855074652776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45959.855074652776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45959.855074652776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45959.855074652776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45959.855074652776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45959.855074652776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45959.855074652776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45959.855074652776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45959.855074652776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45959.855074652776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45959.855074652776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45959.855074652776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45959.855074652776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45959.855074652776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45959.855074652776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45959.855074652776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45959.855074652776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45959.855074652776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45959.855074652776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45959.855074652776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45959.855074652776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45959.855074652776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45959.855074652776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45959.855074652776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45959.855074652776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45959.855074652776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45959.855074652776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45959.855074652776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45959.855074652776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45959.855074652776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45959.855074652776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45959.855074652776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45959.855074652776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45959.855074652776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45959.855074652776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45959.855074652776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45959.855074652776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45959.855074652776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45959.855074652776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45959.855074652776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45959.855074652776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45959.855074652776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45959.855074652776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45959.855074652776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45959.855074652776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45959.855074652776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45959.855074652776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45959.855074652776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45959.855074652776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45959.855074652776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45959.855074652776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45959.855074652776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45959.855074652776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45959.855074652776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45959.855074652776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45959.855074652776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45959.855074652776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45959.855074652776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45959.855074652776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45959.855074652776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45959.855074652776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45959.855074652776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45959.855074652776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45959.855074652776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45959.855074652776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45959.855074652776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45959.855074652776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45959.855074652776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45959.855074652776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45959.855074652776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45959.855074652776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45959.855074652776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45959.855074652776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45959.855074652776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45959.855074652776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45959.855074652776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45959.855074652776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45959.855074652776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45959.855074652776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45959.855074652776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45959.855074652776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45959.855074652776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45959.855074652776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45959.855074652776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45959.855074652776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45959.855074652776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45959.855074652776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45959.855074652776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45959.855074652776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45959.855074652776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45959.855074652776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45959.855074652776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45959.855074652776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45959.855074652776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45959.855074652776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45959.855074652776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45959.855074652776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45959.855074652776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45959.855074652776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45959.855074652776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45959.855074652776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45959.855074652776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45959.855074652776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45959.855074652776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45959.855074652776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45959.855074652776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45959.855074652776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45959.855074652776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45959.855074652776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45959.855074652776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45959.855074652776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45959.855074652776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45959.855074652776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45959.855074652776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45959.855074652776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45959.855074652776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45959.855074652776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45959.855074652776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45959.855074652776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45959.855074652776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45959.855074652776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45959.855074652776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45959.855074652776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45959.855074652776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45959.855074652776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45959.855074652776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45959.855074652776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45959.855074652776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45959.855074652776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45959.855074652776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45959.855074652776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45959.855074652776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45959.855074652776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45959.855074652776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45959.855074652776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45959.855074652776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45959.855074652776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45959.855074652776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45959.855074652776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45959.855074652776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45959.855074652776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45959.855074652776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45959.855074652776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45959.855074652776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45959.855074652776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45959.855074652776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45959.855074652776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45959.855074652776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45959.855074652776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45959.855074652776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45959.855074652776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45959.855074652776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45959.855074652776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45959.855074652776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45959.855074652776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45959.855074652776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45959.855074652776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45959.855074652776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45959.855074652776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45959.855074652776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45959.855074652776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45959.855074652776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45959.855074652776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45959.855074652776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45959.855074652776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45959.855074652776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45959.855074652776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45959.855074652776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45959.855074652776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45959.855074652776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45959.855074652776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45959.855074652776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45959.855074652776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45959.855074652776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45959.855074652776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45959.855074652776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45959.855074652776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45959.855074652776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45959.855074652776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45959.855074652776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45959.855074652776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45959.855074652776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45959.855074652776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45959.855074652776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45959.855074652776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45959.855074652776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45959.855074652776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45959.855074652776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45959.855074652776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45959.855074652776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45959.855074652776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45959.855074652776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45959.855074652776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45959.855074652776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45959.855074652776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45959.855074652776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45959.855074652776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45959.855074652776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45959.855074652776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45959.855074652776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45959.855074652776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45959.855074652776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45959.855074652776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45959.855074652776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45959.855074652776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45959.855074652776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45959.855074652776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45959.855074652776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45959.855074652776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45959.855074652776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45959.855074652776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45959.855074652776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45959.855074652776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45959.855074652776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45959.855074652776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45959.855074652776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45959.855074652776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45959.855074652776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45959.855074652776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45959.855074652776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45959.855074652776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45959.855074652776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45959.855074652776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45959.855074652776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45959.855074652776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45959.855074652776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45959.855074652776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45959.855074652776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45959.855074652776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45959.855074652776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45959.855074652776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45959.855074652776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45959.855074652776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45959.855074652776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45959.855074652776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45959.855074652776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45959.855074652776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45959.855074652776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45959.855074652776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45959.855074652776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45959.855074652776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45959.855074652776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45959.855074652776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45959.855074652776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45959.855074652776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45959.855074652776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45959.855074652776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45959.855074652776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45959.855074652776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45959.855074652776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45959.855074652776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45959.855074652776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45959.855074652776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45959.855074652776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45959.855074652776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45959.855074652776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45959.855074652776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45959.855074652776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45959.855074652776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45959.855074652776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45959.855074652776</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0"/>
      <c r="E2" s="106"/>
      <c r="F2" s="107"/>
      <c r="G2" s="77">
        <f ca="1">IFERROR(NOW()-F2,"-")</f>
        <v>45959.855074652776</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45959.855074652776</v>
      </c>
      <c r="H3" s="107"/>
      <c r="I3" s="103"/>
      <c r="J3" s="102"/>
      <c r="K3" s="108"/>
      <c r="L3" s="109" t="str">
        <f>IFERROR(VLOOKUP(D3,DB!A:I,9,0),"")</f>
        <v/>
      </c>
    </row>
    <row r="4" spans="1:16383" ht="31.5" customHeight="1">
      <c r="A4" s="104"/>
      <c r="B4" s="103" t="str">
        <f>IFERROR(VLOOKUP(D4,DB!A:K,11,0),"")</f>
        <v/>
      </c>
      <c r="C4" s="105"/>
      <c r="D4" s="170"/>
      <c r="E4" s="106"/>
      <c r="F4" s="107"/>
      <c r="G4" s="77">
        <f ca="1">IFERROR(NOW()-F4,"-")</f>
        <v>45959.855074652776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45959.855074652776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45959.855074652776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45959.855074652776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45959.855074652776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45959.855074652776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45959.855074652776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45959.855074652776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45959.855074652776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45959.855074652776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45959.855074652776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45959.855074652776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45959.855074652776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45959.855074652776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45959.855074652776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45959.855074652776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45959.855074652776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45959.855074652776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45959.855074652776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45959.855074652776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45959.855074652776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45959.855074652776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45959.855074652776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45959.855074652776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45959.855074652776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45959.855074652776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45959.855074652776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45959.855074652776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45959.855074652776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45959.855074652776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45959.855074652776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45959.855074652776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45959.855074652776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45959.855074652776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45959.855074652776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45959.855074652776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45959.855074652776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45959.855074652776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45959.855074652776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45959.855074652776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45959.855074652776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45959.855074652776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45959.855074652776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45959.855074652776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45959.855074652776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45959.855074652776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45959.855074652776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45959.855074652776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45959.855074652776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45959.855074652776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45959.855074652776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45959.855074652776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45959.855074652776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45959.855074652776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45959.855074652776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45959.855074652776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45959.855074652776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45959.855074652776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45959.855074652776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45959.855074652776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45959.855074652776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45959.855074652776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45959.855074652776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45959.855074652776</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2025-10-29T17:33:19Z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